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D:\Dropbox\aa ROTARY\District\DGC website\DDF Tracker for Webpage\"/>
    </mc:Choice>
  </mc:AlternateContent>
  <bookViews>
    <workbookView xWindow="75855" yWindow="-165" windowWidth="13665" windowHeight="9810"/>
  </bookViews>
  <sheets>
    <sheet name=" Multi-year summary" sheetId="2" r:id="rId1"/>
    <sheet name="2016-2017" sheetId="6" r:id="rId2"/>
    <sheet name="2015-2016" sheetId="3" r:id="rId3"/>
    <sheet name="2014-2015" sheetId="4" r:id="rId4"/>
    <sheet name="2013-2014" sheetId="5" r:id="rId5"/>
  </sheets>
  <definedNames>
    <definedName name="_xlnm.Print_Area" localSheetId="0">' Multi-year summary'!$A$1:$N$73</definedName>
    <definedName name="_xlnm.Print_Area" localSheetId="1">'2016-2017'!$A$1:$H$20</definedName>
  </definedNames>
  <calcPr calcId="171027" concurrentCalc="0"/>
</workbook>
</file>

<file path=xl/calcChain.xml><?xml version="1.0" encoding="utf-8"?>
<calcChain xmlns="http://schemas.openxmlformats.org/spreadsheetml/2006/main">
  <c r="N49" i="2" l="1"/>
  <c r="N67" i="2"/>
  <c r="N71" i="2"/>
  <c r="L49" i="2"/>
  <c r="L67" i="2"/>
  <c r="L69" i="2"/>
  <c r="M55" i="2"/>
  <c r="M58" i="2"/>
  <c r="M66" i="2"/>
  <c r="M49" i="2"/>
  <c r="M67" i="2"/>
  <c r="M69" i="2"/>
  <c r="N55" i="2"/>
  <c r="N58" i="2"/>
  <c r="O58" i="2"/>
  <c r="O54" i="2"/>
  <c r="N66" i="2"/>
  <c r="O66" i="2"/>
  <c r="N54" i="2"/>
  <c r="J73" i="2"/>
  <c r="K71" i="2"/>
  <c r="K73" i="2"/>
  <c r="L71" i="2"/>
  <c r="L73" i="2"/>
  <c r="M71" i="2"/>
  <c r="M73" i="2"/>
  <c r="C16" i="5"/>
  <c r="C11" i="4"/>
  <c r="B11" i="4"/>
  <c r="K49" i="2"/>
  <c r="K67" i="2"/>
  <c r="J49" i="2"/>
  <c r="J67" i="2"/>
  <c r="I55" i="2"/>
  <c r="I66" i="2"/>
  <c r="I49" i="2"/>
  <c r="I67" i="2"/>
  <c r="D49" i="2"/>
  <c r="E49" i="2"/>
  <c r="F49" i="2"/>
  <c r="G49" i="2"/>
  <c r="H49" i="2"/>
  <c r="C49" i="2"/>
  <c r="I69" i="2"/>
  <c r="J55" i="2"/>
  <c r="J58" i="2"/>
  <c r="J66" i="2"/>
  <c r="J69" i="2"/>
  <c r="K55" i="2"/>
  <c r="K58" i="2"/>
  <c r="K66" i="2"/>
  <c r="K69" i="2"/>
  <c r="L55" i="2"/>
  <c r="L58" i="2"/>
  <c r="L66" i="2"/>
</calcChain>
</file>

<file path=xl/comments1.xml><?xml version="1.0" encoding="utf-8"?>
<comments xmlns="http://schemas.openxmlformats.org/spreadsheetml/2006/main">
  <authors>
    <author>wiens rw</author>
    <author>Bob Wiens</author>
    <author>Robert Wiens</author>
  </authors>
  <commentList>
    <comment ref="C1" authorId="0" shapeId="0">
      <text>
        <r>
          <rPr>
            <b/>
            <sz val="10"/>
            <color indexed="81"/>
            <rFont val="Tahoma"/>
            <family val="2"/>
          </rPr>
          <t>wiens rw:</t>
        </r>
        <r>
          <rPr>
            <sz val="10"/>
            <color indexed="81"/>
            <rFont val="Tahoma"/>
            <family val="2"/>
          </rPr>
          <t xml:space="preserve">
updated from TRF MG report summaries</t>
        </r>
      </text>
    </comment>
    <comment ref="D1" authorId="0" shapeId="0">
      <text>
        <r>
          <rPr>
            <b/>
            <sz val="10"/>
            <color indexed="81"/>
            <rFont val="Tahoma"/>
            <family val="2"/>
          </rPr>
          <t>wiens rw:</t>
        </r>
        <r>
          <rPr>
            <sz val="10"/>
            <color indexed="81"/>
            <rFont val="Tahoma"/>
            <family val="2"/>
          </rPr>
          <t xml:space="preserve">
updated from TRF MG report summaries</t>
        </r>
      </text>
    </comment>
    <comment ref="E1" authorId="0" shapeId="0">
      <text>
        <r>
          <rPr>
            <b/>
            <sz val="10"/>
            <color indexed="81"/>
            <rFont val="Tahoma"/>
            <family val="2"/>
          </rPr>
          <t>wiens rw:</t>
        </r>
        <r>
          <rPr>
            <sz val="10"/>
            <color indexed="81"/>
            <rFont val="Tahoma"/>
            <family val="2"/>
          </rPr>
          <t xml:space="preserve">
updated from TRF MG report summaries</t>
        </r>
      </text>
    </comment>
    <comment ref="F1" authorId="0" shapeId="0">
      <text>
        <r>
          <rPr>
            <b/>
            <sz val="10"/>
            <color indexed="81"/>
            <rFont val="Tahoma"/>
            <family val="2"/>
          </rPr>
          <t>wiens rw:</t>
        </r>
        <r>
          <rPr>
            <sz val="10"/>
            <color indexed="81"/>
            <rFont val="Tahoma"/>
            <family val="2"/>
          </rPr>
          <t xml:space="preserve">
updated from TRF MG report summaries</t>
        </r>
      </text>
    </comment>
    <comment ref="G1" authorId="0" shapeId="0">
      <text>
        <r>
          <rPr>
            <b/>
            <sz val="10"/>
            <color indexed="81"/>
            <rFont val="Tahoma"/>
            <family val="2"/>
          </rPr>
          <t>wiens rw:</t>
        </r>
        <r>
          <rPr>
            <sz val="10"/>
            <color indexed="81"/>
            <rFont val="Tahoma"/>
            <family val="2"/>
          </rPr>
          <t xml:space="preserve">
updated from TRF MG report summaries</t>
        </r>
      </text>
    </comment>
    <comment ref="I3" authorId="1" shapeId="0">
      <text>
        <r>
          <rPr>
            <b/>
            <sz val="9"/>
            <color indexed="81"/>
            <rFont val="Tahoma"/>
            <family val="2"/>
          </rPr>
          <t>Bob Wiens:</t>
        </r>
        <r>
          <rPr>
            <sz val="9"/>
            <color indexed="81"/>
            <rFont val="Tahoma"/>
            <family val="2"/>
          </rPr>
          <t xml:space="preserve">
micro-credit with High River.GG 1326173</t>
        </r>
      </text>
    </comment>
    <comment ref="J3" authorId="1" shapeId="0">
      <text>
        <r>
          <rPr>
            <b/>
            <sz val="9"/>
            <color indexed="81"/>
            <rFont val="Tahoma"/>
            <family val="2"/>
          </rPr>
          <t>Bob Wiens:</t>
        </r>
        <r>
          <rPr>
            <sz val="9"/>
            <color indexed="81"/>
            <rFont val="Tahoma"/>
            <family val="2"/>
          </rPr>
          <t xml:space="preserve">
Honduras water &amp; micro-credit
combined with Calgary West 2014/2015</t>
        </r>
      </text>
    </comment>
    <comment ref="L3" authorId="1" shapeId="0">
      <text>
        <r>
          <rPr>
            <b/>
            <sz val="9"/>
            <color indexed="81"/>
            <rFont val="Tahoma"/>
            <family val="2"/>
          </rPr>
          <t>Bob Wiens:</t>
        </r>
        <r>
          <rPr>
            <sz val="9"/>
            <color indexed="81"/>
            <rFont val="Tahoma"/>
            <family val="2"/>
          </rPr>
          <t xml:space="preserve">
B-Uganda-ID 606-Raymond
GG1529974</t>
        </r>
      </text>
    </comment>
    <comment ref="I6" authorId="1" shapeId="0">
      <text>
        <r>
          <rPr>
            <b/>
            <sz val="9"/>
            <color indexed="81"/>
            <rFont val="Tahoma"/>
            <family val="2"/>
          </rPr>
          <t>Bob Wiens:</t>
        </r>
        <r>
          <rPr>
            <sz val="9"/>
            <color indexed="81"/>
            <rFont val="Tahoma"/>
            <family val="2"/>
          </rPr>
          <t xml:space="preserve">
Sparks/Cambodia=20k, GG1412302
King- uganda 10k - Withdrawn</t>
        </r>
      </text>
    </comment>
    <comment ref="J6" authorId="1" shapeId="0">
      <text>
        <r>
          <rPr>
            <b/>
            <sz val="9"/>
            <color indexed="81"/>
            <rFont val="Tahoma"/>
            <family val="2"/>
          </rPr>
          <t>Bob Wiens:</t>
        </r>
        <r>
          <rPr>
            <sz val="9"/>
            <color indexed="81"/>
            <rFont val="Tahoma"/>
            <family val="2"/>
          </rPr>
          <t xml:space="preserve">
Pratt -malaria
GG1423155</t>
        </r>
      </text>
    </comment>
    <comment ref="K6" authorId="2" shapeId="0">
      <text>
        <r>
          <rPr>
            <b/>
            <sz val="9"/>
            <color indexed="81"/>
            <rFont val="Tahoma"/>
            <family val="2"/>
          </rPr>
          <t xml:space="preserve">Robert Wiens: </t>
        </r>
        <r>
          <rPr>
            <sz val="9"/>
            <color indexed="81"/>
            <rFont val="Tahoma"/>
            <family val="2"/>
          </rPr>
          <t xml:space="preserve">
A - john Ridge Uganda water GG1525222
A - Sparks - Cambodia GG1528939
</t>
        </r>
      </text>
    </comment>
    <comment ref="M6" authorId="2" shapeId="0">
      <text>
        <r>
          <rPr>
            <b/>
            <sz val="9"/>
            <color indexed="81"/>
            <rFont val="Tahoma"/>
            <family val="2"/>
          </rPr>
          <t>Robert Wiens:</t>
        </r>
        <r>
          <rPr>
            <sz val="9"/>
            <color indexed="81"/>
            <rFont val="Tahoma"/>
            <family val="2"/>
          </rPr>
          <t xml:space="preserve">
A-water wells Colombia -1640496
A - Community potable water Philippines -1640530
A - Childs future Cambodia - 1640392
C - Honduras Ec Development - 1637324</t>
        </r>
      </text>
    </comment>
    <comment ref="I7" authorId="1" shapeId="0">
      <text>
        <r>
          <rPr>
            <b/>
            <sz val="9"/>
            <color indexed="81"/>
            <rFont val="Tahoma"/>
            <family val="2"/>
          </rPr>
          <t>Bob Wiens:</t>
        </r>
        <r>
          <rPr>
            <sz val="9"/>
            <color indexed="81"/>
            <rFont val="Tahoma"/>
            <family val="2"/>
          </rPr>
          <t xml:space="preserve">
GG1325454 Uganda</t>
        </r>
      </text>
    </comment>
    <comment ref="J7" authorId="1" shapeId="0">
      <text>
        <r>
          <rPr>
            <b/>
            <sz val="9"/>
            <color indexed="81"/>
            <rFont val="Tahoma"/>
            <family val="2"/>
          </rPr>
          <t>Bob Wiens:</t>
        </r>
        <r>
          <rPr>
            <sz val="9"/>
            <color indexed="81"/>
            <rFont val="Tahoma"/>
            <family val="2"/>
          </rPr>
          <t xml:space="preserve">
India Hospital
GG1412636</t>
        </r>
      </text>
    </comment>
    <comment ref="L7" authorId="1" shapeId="0">
      <text>
        <r>
          <rPr>
            <b/>
            <sz val="9"/>
            <color indexed="81"/>
            <rFont val="Tahoma"/>
            <family val="2"/>
          </rPr>
          <t>Bob Wiens:</t>
        </r>
        <r>
          <rPr>
            <sz val="9"/>
            <color indexed="81"/>
            <rFont val="Tahoma"/>
            <family val="2"/>
          </rPr>
          <t xml:space="preserve">
A - India Maya devi water ID 624
GG1524268</t>
        </r>
      </text>
    </comment>
    <comment ref="M7" authorId="2" shapeId="0">
      <text>
        <r>
          <rPr>
            <b/>
            <sz val="9"/>
            <color indexed="81"/>
            <rFont val="Tahoma"/>
            <charset val="1"/>
          </rPr>
          <t>Robert Wiens:</t>
        </r>
        <r>
          <rPr>
            <sz val="9"/>
            <color indexed="81"/>
            <rFont val="Tahoma"/>
            <charset val="1"/>
          </rPr>
          <t xml:space="preserve">
A - Hospital India  - 1639701
C - Childs Future Cambodia - 1640392</t>
        </r>
      </text>
    </comment>
    <comment ref="M8" authorId="2" shapeId="0">
      <text>
        <r>
          <rPr>
            <b/>
            <sz val="9"/>
            <color indexed="81"/>
            <rFont val="Tahoma"/>
            <charset val="1"/>
          </rPr>
          <t>Robert Wiens:</t>
        </r>
        <r>
          <rPr>
            <sz val="9"/>
            <color indexed="81"/>
            <rFont val="Tahoma"/>
            <charset val="1"/>
          </rPr>
          <t xml:space="preserve">
A - Early Child Dev South Africa - 1640267
C - Childs future cambodia - 1640392</t>
        </r>
      </text>
    </comment>
    <comment ref="I11" authorId="1" shapeId="0">
      <text>
        <r>
          <rPr>
            <b/>
            <sz val="9"/>
            <color indexed="81"/>
            <rFont val="Tahoma"/>
            <family val="2"/>
          </rPr>
          <t>Bob Wiens:</t>
        </r>
        <r>
          <rPr>
            <sz val="9"/>
            <color indexed="81"/>
            <rFont val="Tahoma"/>
            <family val="2"/>
          </rPr>
          <t xml:space="preserve">
Guatemala - Bill skinner
10,000 in DDF withdrawn Dec 2013</t>
        </r>
      </text>
    </comment>
    <comment ref="L11" authorId="2" shapeId="0">
      <text>
        <r>
          <rPr>
            <b/>
            <sz val="9"/>
            <color indexed="81"/>
            <rFont val="Tahoma"/>
            <family val="2"/>
          </rPr>
          <t>Robert Wiens:</t>
        </r>
        <r>
          <rPr>
            <sz val="9"/>
            <color indexed="81"/>
            <rFont val="Tahoma"/>
            <family val="2"/>
          </rPr>
          <t xml:space="preserve">
B - May water-India - ID 699</t>
        </r>
      </text>
    </comment>
    <comment ref="M11" authorId="2" shapeId="0">
      <text>
        <r>
          <rPr>
            <b/>
            <sz val="9"/>
            <color indexed="81"/>
            <rFont val="Tahoma"/>
            <charset val="1"/>
          </rPr>
          <t>Robert Wiens:</t>
        </r>
        <r>
          <rPr>
            <sz val="9"/>
            <color indexed="81"/>
            <rFont val="Tahoma"/>
            <charset val="1"/>
          </rPr>
          <t xml:space="preserve">
C - Honduras Ec Dev. - 1637324</t>
        </r>
      </text>
    </comment>
    <comment ref="L13" authorId="1" shapeId="0">
      <text>
        <r>
          <rPr>
            <b/>
            <sz val="9"/>
            <color indexed="81"/>
            <rFont val="Tahoma"/>
            <family val="2"/>
          </rPr>
          <t>Bob Wiens:</t>
        </r>
        <r>
          <rPr>
            <sz val="9"/>
            <color indexed="81"/>
            <rFont val="Tahoma"/>
            <family val="2"/>
          </rPr>
          <t xml:space="preserve">
A - Uganda - food security ID 625
GG1423426 - withdrawn</t>
        </r>
      </text>
    </comment>
    <comment ref="M13" authorId="2" shapeId="0">
      <text>
        <r>
          <rPr>
            <b/>
            <sz val="9"/>
            <color indexed="81"/>
            <rFont val="Tahoma"/>
            <charset val="1"/>
          </rPr>
          <t>Robert Wiens:</t>
        </r>
        <r>
          <rPr>
            <sz val="9"/>
            <color indexed="81"/>
            <rFont val="Tahoma"/>
            <charset val="1"/>
          </rPr>
          <t xml:space="preserve">
equipping Casa hogar
GG1641697 - adjustments in progress.</t>
        </r>
      </text>
    </comment>
    <comment ref="I14" authorId="0" shapeId="0">
      <text>
        <r>
          <rPr>
            <b/>
            <sz val="10"/>
            <color indexed="81"/>
            <rFont val="Tahoma"/>
            <family val="2"/>
          </rPr>
          <t>wiens rw:</t>
        </r>
        <r>
          <rPr>
            <sz val="10"/>
            <color indexed="81"/>
            <rFont val="Tahoma"/>
            <family val="2"/>
          </rPr>
          <t xml:space="preserve">
Brazil-gg1325970</t>
        </r>
      </text>
    </comment>
    <comment ref="L15" authorId="1" shapeId="0">
      <text>
        <r>
          <rPr>
            <b/>
            <sz val="9"/>
            <color indexed="81"/>
            <rFont val="Tahoma"/>
            <family val="2"/>
          </rPr>
          <t>Bob Wiens:</t>
        </r>
        <r>
          <rPr>
            <sz val="9"/>
            <color indexed="81"/>
            <rFont val="Tahoma"/>
            <family val="2"/>
          </rPr>
          <t xml:space="preserve">
B-uganda -food secuirty  ID 639
withdrawn by Calgary North</t>
        </r>
      </text>
    </comment>
    <comment ref="M15" authorId="2" shapeId="0">
      <text>
        <r>
          <rPr>
            <b/>
            <sz val="9"/>
            <color indexed="81"/>
            <rFont val="Tahoma"/>
            <charset val="1"/>
          </rPr>
          <t>Robert Wiens:</t>
        </r>
        <r>
          <rPr>
            <sz val="9"/>
            <color indexed="81"/>
            <rFont val="Tahoma"/>
            <charset val="1"/>
          </rPr>
          <t xml:space="preserve">
C - Childs Future Cambodia - 1640392</t>
        </r>
      </text>
    </comment>
    <comment ref="I16" authorId="1" shapeId="0">
      <text>
        <r>
          <rPr>
            <b/>
            <sz val="9"/>
            <color indexed="81"/>
            <rFont val="Tahoma"/>
            <family val="2"/>
          </rPr>
          <t>Bob Wiens:</t>
        </r>
        <r>
          <rPr>
            <sz val="9"/>
            <color indexed="81"/>
            <rFont val="Tahoma"/>
            <family val="2"/>
          </rPr>
          <t xml:space="preserve">
15k for Colombia GG1416110
15k for second Colombia GG1414321
</t>
        </r>
      </text>
    </comment>
    <comment ref="J16" authorId="1" shapeId="0">
      <text>
        <r>
          <rPr>
            <b/>
            <sz val="9"/>
            <color indexed="81"/>
            <rFont val="Tahoma"/>
            <family val="2"/>
          </rPr>
          <t>Bob Wiens:</t>
        </r>
        <r>
          <rPr>
            <sz val="9"/>
            <color indexed="81"/>
            <rFont val="Tahoma"/>
            <family val="2"/>
          </rPr>
          <t xml:space="preserve">
Cambodia village dev.  GG1420896
-increased from 7 to 15k in Jan 2015</t>
        </r>
      </text>
    </comment>
    <comment ref="K16" authorId="2" shapeId="0">
      <text>
        <r>
          <rPr>
            <b/>
            <sz val="9"/>
            <color indexed="81"/>
            <rFont val="Tahoma"/>
            <family val="2"/>
          </rPr>
          <t>Robert Wiens:</t>
        </r>
        <r>
          <rPr>
            <sz val="9"/>
            <color indexed="81"/>
            <rFont val="Tahoma"/>
            <family val="2"/>
          </rPr>
          <t xml:space="preserve">
A - Safe Water Ibague GG1530396
A - Water wells for la Guajira  GG1524269</t>
        </r>
      </text>
    </comment>
    <comment ref="L16" authorId="1" shapeId="0">
      <text>
        <r>
          <rPr>
            <b/>
            <sz val="9"/>
            <color indexed="81"/>
            <rFont val="Tahoma"/>
            <family val="2"/>
          </rPr>
          <t>Bob Wiens:</t>
        </r>
        <r>
          <rPr>
            <sz val="9"/>
            <color indexed="81"/>
            <rFont val="Tahoma"/>
            <family val="2"/>
          </rPr>
          <t xml:space="preserve">
A-Colombia El Confuso safe water - ID 641
GG1530550</t>
        </r>
      </text>
    </comment>
    <comment ref="M16" authorId="2" shapeId="0">
      <text>
        <r>
          <rPr>
            <b/>
            <sz val="9"/>
            <color indexed="81"/>
            <rFont val="Tahoma"/>
            <charset val="1"/>
          </rPr>
          <t>Robert Wiens:</t>
        </r>
        <r>
          <rPr>
            <sz val="9"/>
            <color indexed="81"/>
            <rFont val="Tahoma"/>
            <charset val="1"/>
          </rPr>
          <t xml:space="preserve">
A - Safe Water Santa Marta Colombia - 1640166 - 14,500
A - Safe Water Sincelejo Colombia - withdrawn
A - Fabrics of Hope Medellin - 1640194 - 15,000
C - Childs Future Cambodia - 1640392 - 5,000</t>
        </r>
      </text>
    </comment>
    <comment ref="K17" authorId="1" shapeId="0">
      <text>
        <r>
          <rPr>
            <b/>
            <sz val="9"/>
            <color indexed="81"/>
            <rFont val="Tahoma"/>
            <family val="2"/>
          </rPr>
          <t>Bob Wiens:</t>
        </r>
        <r>
          <rPr>
            <sz val="9"/>
            <color indexed="81"/>
            <rFont val="Tahoma"/>
            <family val="2"/>
          </rPr>
          <t xml:space="preserve">
A - HonduraS Ec. Develop phase 2
GG1419611
combined with Airdrie Honduras water from 2013/2014</t>
        </r>
      </text>
    </comment>
    <comment ref="M17" authorId="2" shapeId="0">
      <text>
        <r>
          <rPr>
            <b/>
            <sz val="9"/>
            <color indexed="81"/>
            <rFont val="Tahoma"/>
            <charset val="1"/>
          </rPr>
          <t>Robert Wiens:</t>
        </r>
        <r>
          <rPr>
            <sz val="9"/>
            <color indexed="81"/>
            <rFont val="Tahoma"/>
            <charset val="1"/>
          </rPr>
          <t xml:space="preserve">
A - Honduras Ec Dev - 1637324
C - childs future cambodia - 1640392</t>
        </r>
      </text>
    </comment>
    <comment ref="J21" authorId="1" shapeId="0">
      <text>
        <r>
          <rPr>
            <b/>
            <sz val="9"/>
            <color indexed="81"/>
            <rFont val="Tahoma"/>
            <family val="2"/>
          </rPr>
          <t>Bob Wiens:</t>
        </r>
        <r>
          <rPr>
            <sz val="9"/>
            <color indexed="81"/>
            <rFont val="Tahoma"/>
            <family val="2"/>
          </rPr>
          <t xml:space="preserve">
El Salvador childrens vision
withdrawn July 1, 2015</t>
        </r>
      </text>
    </comment>
    <comment ref="J24" authorId="1" shapeId="0">
      <text>
        <r>
          <rPr>
            <b/>
            <sz val="9"/>
            <color indexed="81"/>
            <rFont val="Tahoma"/>
            <family val="2"/>
          </rPr>
          <t>Bob Wiens:</t>
        </r>
        <r>
          <rPr>
            <sz val="9"/>
            <color indexed="81"/>
            <rFont val="Tahoma"/>
            <family val="2"/>
          </rPr>
          <t xml:space="preserve">
flooed recovery
GG1416799</t>
        </r>
      </text>
    </comment>
    <comment ref="L25" authorId="2" shapeId="0">
      <text>
        <r>
          <rPr>
            <b/>
            <sz val="9"/>
            <color indexed="81"/>
            <rFont val="Tahoma"/>
            <family val="2"/>
          </rPr>
          <t>Robert Wiens:</t>
        </r>
        <r>
          <rPr>
            <sz val="9"/>
            <color indexed="81"/>
            <rFont val="Tahoma"/>
            <family val="2"/>
          </rPr>
          <t xml:space="preserve">
Type B - El Salvador wheelchairs-RMH-ID 705</t>
        </r>
      </text>
    </comment>
    <comment ref="L27" authorId="2" shapeId="0">
      <text>
        <r>
          <rPr>
            <b/>
            <sz val="9"/>
            <color indexed="81"/>
            <rFont val="Tahoma"/>
            <family val="2"/>
          </rPr>
          <t>Robert Wiens:</t>
        </r>
        <r>
          <rPr>
            <sz val="9"/>
            <color indexed="81"/>
            <rFont val="Tahoma"/>
            <family val="2"/>
          </rPr>
          <t xml:space="preserve">
B - El Salvador wheelchairss - ID 695</t>
        </r>
      </text>
    </comment>
    <comment ref="J29" authorId="1" shapeId="0">
      <text>
        <r>
          <rPr>
            <b/>
            <sz val="9"/>
            <color indexed="81"/>
            <rFont val="Tahoma"/>
            <family val="2"/>
          </rPr>
          <t>Bob Wiens:</t>
        </r>
        <r>
          <rPr>
            <sz val="9"/>
            <color indexed="81"/>
            <rFont val="Tahoma"/>
            <family val="2"/>
          </rPr>
          <t xml:space="preserve">
Nepal micro-hydro
withdrawn</t>
        </r>
      </text>
    </comment>
    <comment ref="L30" authorId="2" shapeId="0">
      <text>
        <r>
          <rPr>
            <b/>
            <sz val="9"/>
            <color indexed="81"/>
            <rFont val="Tahoma"/>
            <family val="2"/>
          </rPr>
          <t>Robert Wiens:</t>
        </r>
        <r>
          <rPr>
            <sz val="9"/>
            <color indexed="81"/>
            <rFont val="Tahoma"/>
            <family val="2"/>
          </rPr>
          <t xml:space="preserve">
B-Dental-Uganda - ID 710</t>
        </r>
      </text>
    </comment>
    <comment ref="I37" authorId="0" shapeId="0">
      <text>
        <r>
          <rPr>
            <b/>
            <sz val="10"/>
            <color indexed="81"/>
            <rFont val="Tahoma"/>
            <family val="2"/>
          </rPr>
          <t>wiens rw:</t>
        </r>
        <r>
          <rPr>
            <sz val="10"/>
            <color indexed="81"/>
            <rFont val="Tahoma"/>
            <family val="2"/>
          </rPr>
          <t xml:space="preserve">
21.5k forNigeria project  gg1325633</t>
        </r>
      </text>
    </comment>
    <comment ref="L41" authorId="1" shapeId="0">
      <text>
        <r>
          <rPr>
            <b/>
            <sz val="9"/>
            <color indexed="81"/>
            <rFont val="Tahoma"/>
            <family val="2"/>
          </rPr>
          <t>Bob Wiens:</t>
        </r>
        <r>
          <rPr>
            <sz val="9"/>
            <color indexed="81"/>
            <rFont val="Tahoma"/>
            <family val="2"/>
          </rPr>
          <t xml:space="preserve">
A-Uganda Dentistry-ID 596</t>
        </r>
      </text>
    </comment>
    <comment ref="E42" authorId="1" shapeId="0">
      <text>
        <r>
          <rPr>
            <b/>
            <sz val="9"/>
            <color indexed="81"/>
            <rFont val="Tahoma"/>
            <family val="2"/>
          </rPr>
          <t>Bob Wiens:</t>
        </r>
        <r>
          <rPr>
            <sz val="9"/>
            <color indexed="81"/>
            <rFont val="Tahoma"/>
            <family val="2"/>
          </rPr>
          <t xml:space="preserve">
MG0967060
kenya</t>
        </r>
      </text>
    </comment>
    <comment ref="G42" authorId="0" shapeId="0">
      <text>
        <r>
          <rPr>
            <b/>
            <sz val="10"/>
            <color indexed="81"/>
            <rFont val="Tahoma"/>
            <family val="2"/>
          </rPr>
          <t>wiens rw:</t>
        </r>
        <r>
          <rPr>
            <sz val="10"/>
            <color indexed="81"/>
            <rFont val="Tahoma"/>
            <family val="2"/>
          </rPr>
          <t xml:space="preserve">
21000 transferred from District 5370 for Belize project
</t>
        </r>
      </text>
    </comment>
    <comment ref="I42" authorId="1" shapeId="0">
      <text>
        <r>
          <rPr>
            <b/>
            <sz val="9"/>
            <color indexed="81"/>
            <rFont val="Tahoma"/>
            <family val="2"/>
          </rPr>
          <t>Bob Wiens:</t>
        </r>
        <r>
          <rPr>
            <sz val="9"/>
            <color indexed="81"/>
            <rFont val="Tahoma"/>
            <family val="2"/>
          </rPr>
          <t xml:space="preserve">
Belize literacy Global Grant 26372</t>
        </r>
      </text>
    </comment>
    <comment ref="K42" authorId="1" shapeId="0">
      <text>
        <r>
          <rPr>
            <b/>
            <sz val="9"/>
            <color indexed="81"/>
            <rFont val="Tahoma"/>
            <family val="2"/>
          </rPr>
          <t>Bob Wiens:</t>
        </r>
        <r>
          <rPr>
            <sz val="9"/>
            <color indexed="81"/>
            <rFont val="Tahoma"/>
            <family val="2"/>
          </rPr>
          <t xml:space="preserve">
A - Belize VTT ID 640
GG1529320</t>
        </r>
      </text>
    </comment>
    <comment ref="J44" authorId="1" shapeId="0">
      <text>
        <r>
          <rPr>
            <b/>
            <sz val="9"/>
            <color indexed="81"/>
            <rFont val="Tahoma"/>
            <family val="2"/>
          </rPr>
          <t>Bob Wiens:</t>
        </r>
        <r>
          <rPr>
            <sz val="9"/>
            <color indexed="81"/>
            <rFont val="Tahoma"/>
            <family val="2"/>
          </rPr>
          <t xml:space="preserve">
uganda adopt a village
GG1413232</t>
        </r>
      </text>
    </comment>
    <comment ref="I45" authorId="0" shapeId="0">
      <text>
        <r>
          <rPr>
            <b/>
            <sz val="10"/>
            <color indexed="81"/>
            <rFont val="Tahoma"/>
            <family val="2"/>
          </rPr>
          <t>wiens rw:</t>
        </r>
        <r>
          <rPr>
            <sz val="10"/>
            <color indexed="81"/>
            <rFont val="Tahoma"/>
            <family val="2"/>
          </rPr>
          <t xml:space="preserve">
25k for Indonessia wheelchairs   gg1326093
10,000 for Cleft Palate application gg1416620</t>
        </r>
      </text>
    </comment>
    <comment ref="J45" authorId="1" shapeId="0">
      <text>
        <r>
          <rPr>
            <b/>
            <sz val="9"/>
            <color indexed="81"/>
            <rFont val="Tahoma"/>
            <family val="2"/>
          </rPr>
          <t>Bob Wiens:</t>
        </r>
        <r>
          <rPr>
            <sz val="9"/>
            <color indexed="81"/>
            <rFont val="Tahoma"/>
            <family val="2"/>
          </rPr>
          <t xml:space="preserve">
Ghana Ec. Dev.  Wiechau
withdrawn</t>
        </r>
      </text>
    </comment>
    <comment ref="L45" authorId="2" shapeId="0">
      <text>
        <r>
          <rPr>
            <b/>
            <sz val="9"/>
            <color indexed="81"/>
            <rFont val="Tahoma"/>
            <family val="2"/>
          </rPr>
          <t>Robert Wiens:</t>
        </r>
        <r>
          <rPr>
            <sz val="9"/>
            <color indexed="81"/>
            <rFont val="Tahoma"/>
            <family val="2"/>
          </rPr>
          <t xml:space="preserve">
A - El Salvador wheelchairs - ID 676
Reduced by 8,000..confirming email frrom Sheila Scrutton on Jan 1,2016
GG 1531138</t>
        </r>
      </text>
    </comment>
    <comment ref="L46" authorId="1" shapeId="0">
      <text>
        <r>
          <rPr>
            <b/>
            <sz val="9"/>
            <color indexed="81"/>
            <rFont val="Tahoma"/>
            <family val="2"/>
          </rPr>
          <t>Bob Wiens:</t>
        </r>
        <r>
          <rPr>
            <sz val="9"/>
            <color indexed="81"/>
            <rFont val="Tahoma"/>
            <family val="2"/>
          </rPr>
          <t xml:space="preserve">
B-Uganda Food Secuirty-ID 652  withdrawn by Calgary North</t>
        </r>
      </text>
    </comment>
    <comment ref="E49" authorId="0" shapeId="0">
      <text>
        <r>
          <rPr>
            <b/>
            <sz val="10"/>
            <color indexed="81"/>
            <rFont val="Tahoma"/>
            <family val="2"/>
          </rPr>
          <t>wiens rw:</t>
        </r>
        <r>
          <rPr>
            <sz val="10"/>
            <color indexed="81"/>
            <rFont val="Tahoma"/>
            <family val="2"/>
          </rPr>
          <t xml:space="preserve">
SHARE shows a credit of 1,668 for MG0453402 - no listing for it</t>
        </r>
      </text>
    </comment>
    <comment ref="K52" authorId="2" shapeId="0">
      <text>
        <r>
          <rPr>
            <b/>
            <sz val="9"/>
            <color indexed="81"/>
            <rFont val="Tahoma"/>
            <family val="2"/>
          </rPr>
          <t>Robert Wiens:</t>
        </r>
        <r>
          <rPr>
            <sz val="9"/>
            <color indexed="81"/>
            <rFont val="Tahoma"/>
            <family val="2"/>
          </rPr>
          <t xml:space="preserve">
Share acct statement</t>
        </r>
      </text>
    </comment>
    <comment ref="K53" authorId="2" shapeId="0">
      <text>
        <r>
          <rPr>
            <b/>
            <sz val="9"/>
            <color indexed="81"/>
            <rFont val="Tahoma"/>
            <family val="2"/>
          </rPr>
          <t>Robert Wiens:</t>
        </r>
        <r>
          <rPr>
            <sz val="9"/>
            <color indexed="81"/>
            <rFont val="Tahoma"/>
            <family val="2"/>
          </rPr>
          <t xml:space="preserve">
Share acct statement- part of Endowment earnings</t>
        </r>
      </text>
    </comment>
    <comment ref="L53" authorId="2" shapeId="0">
      <text>
        <r>
          <rPr>
            <b/>
            <sz val="9"/>
            <color indexed="81"/>
            <rFont val="Tahoma"/>
            <family val="2"/>
          </rPr>
          <t>Robert Wiens:</t>
        </r>
        <r>
          <rPr>
            <sz val="9"/>
            <color indexed="81"/>
            <rFont val="Tahoma"/>
            <family val="2"/>
          </rPr>
          <t xml:space="preserve">
from SHARE statement</t>
        </r>
      </text>
    </comment>
    <comment ref="I54" authorId="1" shapeId="0">
      <text>
        <r>
          <rPr>
            <b/>
            <sz val="9"/>
            <color indexed="81"/>
            <rFont val="Tahoma"/>
            <family val="2"/>
          </rPr>
          <t>Bob Wiens:</t>
        </r>
        <r>
          <rPr>
            <sz val="9"/>
            <color indexed="81"/>
            <rFont val="Tahoma"/>
            <family val="2"/>
          </rPr>
          <t xml:space="preserve">
updated by HP sept 2013</t>
        </r>
      </text>
    </comment>
    <comment ref="J54" authorId="1" shapeId="0">
      <text>
        <r>
          <rPr>
            <b/>
            <sz val="9"/>
            <color indexed="81"/>
            <rFont val="Tahoma"/>
            <family val="2"/>
          </rPr>
          <t>Bob Wiens:</t>
        </r>
        <r>
          <rPr>
            <sz val="9"/>
            <color indexed="81"/>
            <rFont val="Tahoma"/>
            <family val="2"/>
          </rPr>
          <t xml:space="preserve">
actual DG1412252</t>
        </r>
      </text>
    </comment>
    <comment ref="K54" authorId="2" shapeId="0">
      <text>
        <r>
          <rPr>
            <b/>
            <sz val="9"/>
            <color indexed="81"/>
            <rFont val="Tahoma"/>
            <family val="2"/>
          </rPr>
          <t xml:space="preserve">Robert Wiens:
</t>
        </r>
        <r>
          <rPr>
            <sz val="9"/>
            <color indexed="81"/>
            <rFont val="Tahoma"/>
            <family val="2"/>
          </rPr>
          <t>Share account statement</t>
        </r>
      </text>
    </comment>
    <comment ref="L54" authorId="2" shapeId="0">
      <text>
        <r>
          <rPr>
            <b/>
            <sz val="9"/>
            <color indexed="81"/>
            <rFont val="Tahoma"/>
            <family val="2"/>
          </rPr>
          <t>Robert Wiens
Share account</t>
        </r>
      </text>
    </comment>
    <comment ref="M54" authorId="2" shapeId="0">
      <text>
        <r>
          <rPr>
            <b/>
            <sz val="9"/>
            <color indexed="81"/>
            <rFont val="Tahoma"/>
            <family val="2"/>
          </rPr>
          <t>Robert Wiens:</t>
        </r>
        <r>
          <rPr>
            <sz val="9"/>
            <color indexed="81"/>
            <rFont val="Tahoma"/>
            <family val="2"/>
          </rPr>
          <t xml:space="preserve">
from Share statement</t>
        </r>
      </text>
    </comment>
    <comment ref="I55" authorId="0" shapeId="0">
      <text>
        <r>
          <rPr>
            <b/>
            <sz val="10"/>
            <color indexed="81"/>
            <rFont val="Tahoma"/>
            <family val="2"/>
          </rPr>
          <t>wiens rw:</t>
        </r>
        <r>
          <rPr>
            <sz val="10"/>
            <color indexed="81"/>
            <rFont val="Tahoma"/>
            <family val="2"/>
          </rPr>
          <t xml:space="preserve">
actual carryover</t>
        </r>
      </text>
    </comment>
    <comment ref="J55" authorId="1" shapeId="0">
      <text>
        <r>
          <rPr>
            <b/>
            <sz val="9"/>
            <color indexed="81"/>
            <rFont val="Tahoma"/>
            <family val="2"/>
          </rPr>
          <t>Bob Wiens:</t>
        </r>
        <r>
          <rPr>
            <sz val="9"/>
            <color indexed="81"/>
            <rFont val="Tahoma"/>
            <family val="2"/>
          </rPr>
          <t xml:space="preserve">
per HP july 17</t>
        </r>
      </text>
    </comment>
    <comment ref="G56" authorId="0" shapeId="0">
      <text>
        <r>
          <rPr>
            <b/>
            <sz val="10"/>
            <color indexed="81"/>
            <rFont val="Tahoma"/>
            <family val="2"/>
          </rPr>
          <t>wiens rw:</t>
        </r>
        <r>
          <rPr>
            <sz val="10"/>
            <color indexed="81"/>
            <rFont val="Tahoma"/>
            <family val="2"/>
          </rPr>
          <t xml:space="preserve">
D5370 to Red Deer</t>
        </r>
      </text>
    </comment>
    <comment ref="H56" authorId="0" shapeId="0">
      <text>
        <r>
          <rPr>
            <b/>
            <sz val="10"/>
            <color indexed="81"/>
            <rFont val="Tahoma"/>
            <family val="2"/>
          </rPr>
          <t>wiens rw: transfer into D5360</t>
        </r>
        <r>
          <rPr>
            <sz val="10"/>
            <color indexed="81"/>
            <rFont val="Tahoma"/>
            <family val="2"/>
          </rPr>
          <t xml:space="preserve">
21.5k to Okotoks project from D7820
25k to  Rocky Mtn house from D5360</t>
        </r>
      </text>
    </comment>
    <comment ref="J56" authorId="1" shapeId="0">
      <text>
        <r>
          <rPr>
            <b/>
            <sz val="9"/>
            <color indexed="81"/>
            <rFont val="Tahoma"/>
            <family val="2"/>
          </rPr>
          <t>Bob Wiens:</t>
        </r>
        <r>
          <rPr>
            <sz val="9"/>
            <color indexed="81"/>
            <rFont val="Tahoma"/>
            <family val="2"/>
          </rPr>
          <t xml:space="preserve">
returned funds from DG1125305,1225555,1326057</t>
        </r>
      </text>
    </comment>
    <comment ref="K56" authorId="1" shapeId="0">
      <text>
        <r>
          <rPr>
            <b/>
            <sz val="9"/>
            <color indexed="81"/>
            <rFont val="Tahoma"/>
            <family val="2"/>
          </rPr>
          <t>Bob Wiens:</t>
        </r>
        <r>
          <rPr>
            <sz val="9"/>
            <color indexed="81"/>
            <rFont val="Tahoma"/>
            <family val="2"/>
          </rPr>
          <t xml:space="preserve">
Share statement may 23, 2015</t>
        </r>
      </text>
    </comment>
    <comment ref="G57" authorId="0" shapeId="0">
      <text>
        <r>
          <rPr>
            <b/>
            <sz val="10"/>
            <color indexed="81"/>
            <rFont val="Tahoma"/>
            <family val="2"/>
          </rPr>
          <t>wiens rw:</t>
        </r>
        <r>
          <rPr>
            <sz val="10"/>
            <color indexed="81"/>
            <rFont val="Tahoma"/>
            <family val="2"/>
          </rPr>
          <t xml:space="preserve">
transfer to a designated Disaster Relief account at TRF</t>
        </r>
      </text>
    </comment>
    <comment ref="L61" authorId="2" shapeId="0">
      <text>
        <r>
          <rPr>
            <b/>
            <sz val="9"/>
            <color indexed="81"/>
            <rFont val="Tahoma"/>
            <family val="2"/>
          </rPr>
          <t>Robert Wiens:</t>
        </r>
        <r>
          <rPr>
            <sz val="9"/>
            <color indexed="81"/>
            <rFont val="Tahoma"/>
            <family val="2"/>
          </rPr>
          <t xml:space="preserve">
confirmed sent by D Taylor</t>
        </r>
      </text>
    </comment>
    <comment ref="G62" authorId="0" shapeId="0">
      <text>
        <r>
          <rPr>
            <b/>
            <sz val="10"/>
            <color indexed="81"/>
            <rFont val="Tahoma"/>
            <family val="2"/>
          </rPr>
          <t>wiens rw:</t>
        </r>
        <r>
          <rPr>
            <sz val="10"/>
            <color indexed="81"/>
            <rFont val="Tahoma"/>
            <family val="2"/>
          </rPr>
          <t xml:space="preserve">
refund on DSG</t>
        </r>
      </text>
    </comment>
    <comment ref="K69" authorId="2" shapeId="0">
      <text>
        <r>
          <rPr>
            <b/>
            <sz val="9"/>
            <color indexed="81"/>
            <rFont val="Tahoma"/>
            <family val="2"/>
          </rPr>
          <t>Robert Wiens:</t>
        </r>
        <r>
          <rPr>
            <sz val="9"/>
            <color indexed="81"/>
            <rFont val="Tahoma"/>
            <family val="2"/>
          </rPr>
          <t xml:space="preserve">
matched to share statement may 232, 2015</t>
        </r>
      </text>
    </comment>
    <comment ref="J72" authorId="2" shapeId="0">
      <text>
        <r>
          <rPr>
            <b/>
            <sz val="9"/>
            <color indexed="81"/>
            <rFont val="Tahoma"/>
            <family val="2"/>
          </rPr>
          <t>Robert Wiens:</t>
        </r>
        <r>
          <rPr>
            <sz val="9"/>
            <color indexed="81"/>
            <rFont val="Tahoma"/>
            <family val="2"/>
          </rPr>
          <t xml:space="preserve">
Danielle Trudeau</t>
        </r>
      </text>
    </comment>
    <comment ref="K72" authorId="2" shapeId="0">
      <text>
        <r>
          <rPr>
            <b/>
            <sz val="9"/>
            <color indexed="81"/>
            <rFont val="Tahoma"/>
            <family val="2"/>
          </rPr>
          <t>Robert Wiens:</t>
        </r>
        <r>
          <rPr>
            <sz val="9"/>
            <color indexed="81"/>
            <rFont val="Tahoma"/>
            <family val="2"/>
          </rPr>
          <t xml:space="preserve">
Roma Souraya
GG1529527</t>
        </r>
      </text>
    </comment>
    <comment ref="L72" authorId="2" shapeId="0">
      <text>
        <r>
          <rPr>
            <b/>
            <sz val="9"/>
            <color indexed="81"/>
            <rFont val="Tahoma"/>
            <family val="2"/>
          </rPr>
          <t>Robert Wiens:</t>
        </r>
        <r>
          <rPr>
            <sz val="9"/>
            <color indexed="81"/>
            <rFont val="Tahoma"/>
            <family val="2"/>
          </rPr>
          <t xml:space="preserve">
Mark Brown GG1533218
Jiliane Golczyk (GG1640599)</t>
        </r>
      </text>
    </comment>
    <comment ref="M72" authorId="2" shapeId="0">
      <text>
        <r>
          <rPr>
            <b/>
            <sz val="9"/>
            <color indexed="81"/>
            <rFont val="Tahoma"/>
            <charset val="1"/>
          </rPr>
          <t>Robert Wiens:</t>
        </r>
        <r>
          <rPr>
            <sz val="9"/>
            <color indexed="81"/>
            <rFont val="Tahoma"/>
            <charset val="1"/>
          </rPr>
          <t xml:space="preserve">
GG 1641298 for Sarah Pousette, 
</t>
        </r>
      </text>
    </comment>
  </commentList>
</comments>
</file>

<file path=xl/sharedStrings.xml><?xml version="1.0" encoding="utf-8"?>
<sst xmlns="http://schemas.openxmlformats.org/spreadsheetml/2006/main" count="334" uniqueCount="187">
  <si>
    <t>Calgary</t>
  </si>
  <si>
    <t>Pincher Creek</t>
  </si>
  <si>
    <t>Red Deer East</t>
  </si>
  <si>
    <t>Red Deer</t>
  </si>
  <si>
    <t>Innisfail</t>
  </si>
  <si>
    <t>Airdrie</t>
  </si>
  <si>
    <t>Calgary Centennial</t>
  </si>
  <si>
    <t>Calgary North</t>
  </si>
  <si>
    <t>Calgary Sarcee</t>
  </si>
  <si>
    <t>Drumheller</t>
  </si>
  <si>
    <t>Stettler</t>
  </si>
  <si>
    <t>Calgary South</t>
  </si>
  <si>
    <t>Lethbridge Sunrise</t>
  </si>
  <si>
    <t>Coaldale</t>
  </si>
  <si>
    <t>Medicine Hat</t>
  </si>
  <si>
    <t xml:space="preserve"> </t>
  </si>
  <si>
    <t>Rocky Mountain House</t>
  </si>
  <si>
    <t>DDF 2009/2010</t>
  </si>
  <si>
    <t>Lethbridge East</t>
  </si>
  <si>
    <t>Calgary Chinook</t>
  </si>
  <si>
    <t>Olds</t>
  </si>
  <si>
    <t>Calgary Heritage Park</t>
  </si>
  <si>
    <t>Red Deer Sunrise</t>
  </si>
  <si>
    <t>Sylvan Lake</t>
  </si>
  <si>
    <t>Lethbridge</t>
  </si>
  <si>
    <t>Okotoks</t>
  </si>
  <si>
    <t>Fort MacLeod</t>
  </si>
  <si>
    <t>Calgary Olympic</t>
  </si>
  <si>
    <t>DDF 2007/2008</t>
  </si>
  <si>
    <t>DDF 2006/2007</t>
  </si>
  <si>
    <t>DDF 2008/2009</t>
  </si>
  <si>
    <t>DDF 2011/2012</t>
  </si>
  <si>
    <t>DDF 2010/2011</t>
  </si>
  <si>
    <t>Banff</t>
  </si>
  <si>
    <t>Brooks</t>
  </si>
  <si>
    <t>Calgary East</t>
  </si>
  <si>
    <t>Calgary Fish Creek</t>
  </si>
  <si>
    <t>Calgary Millennium</t>
  </si>
  <si>
    <t>Calgary West</t>
  </si>
  <si>
    <t>Canmore</t>
  </si>
  <si>
    <t>Cardston</t>
  </si>
  <si>
    <t>Cochrane</t>
  </si>
  <si>
    <t>High River</t>
  </si>
  <si>
    <t>Kindersley</t>
  </si>
  <si>
    <t>Lacombe</t>
  </si>
  <si>
    <t>Lacombe Daybreak</t>
  </si>
  <si>
    <t>Lethbridge Urban Spirits</t>
  </si>
  <si>
    <t>Medicine Hat (Saamis)</t>
  </si>
  <si>
    <t>Medicine Hat Sunrise</t>
  </si>
  <si>
    <t>Medicine Hat PACE</t>
  </si>
  <si>
    <t>Ponoka</t>
  </si>
  <si>
    <t>Raymond</t>
  </si>
  <si>
    <t>Swift Current</t>
  </si>
  <si>
    <t>transfers out</t>
  </si>
  <si>
    <t>DDF 2012/2013</t>
  </si>
  <si>
    <t>transfers in</t>
  </si>
  <si>
    <t>Allocated to polio plus</t>
  </si>
  <si>
    <t>-</t>
  </si>
  <si>
    <t>+</t>
  </si>
  <si>
    <t>OFFICIAL SHARE DATA</t>
  </si>
  <si>
    <t>Future Vision Pilot Period</t>
  </si>
  <si>
    <t>** light gray figures are actual from TRF Summaries</t>
  </si>
  <si>
    <t>DDF 2013/2014</t>
  </si>
  <si>
    <t>DDF 2014/2015</t>
  </si>
  <si>
    <t>SHARE amt for year to D5360</t>
  </si>
  <si>
    <t>Allocated to District Grants(max 50%)</t>
  </si>
  <si>
    <t>Carry over from Previous year to Global</t>
  </si>
  <si>
    <t>Allocated to Global Scholarships</t>
  </si>
  <si>
    <t>allocated to Global Peace Centres</t>
  </si>
  <si>
    <t>Leggett</t>
  </si>
  <si>
    <t>Killoran</t>
  </si>
  <si>
    <t>Toombs</t>
  </si>
  <si>
    <t>DDF 2015/2016</t>
  </si>
  <si>
    <t>Harvey</t>
  </si>
  <si>
    <t>TOTAL AVAILABLE- GLOBAL GRANTS</t>
  </si>
  <si>
    <t>DDF available - Global PROJECT Grants</t>
  </si>
  <si>
    <t>Net DDF awarded- Global Grants YTD</t>
  </si>
  <si>
    <t>Total awarded for GG Projects/VTT</t>
  </si>
  <si>
    <t>adjustment to match Share statement</t>
  </si>
  <si>
    <t>ID</t>
  </si>
  <si>
    <t>Name</t>
  </si>
  <si>
    <t>Club</t>
  </si>
  <si>
    <t>Country</t>
  </si>
  <si>
    <t>Year</t>
  </si>
  <si>
    <t>GG No.</t>
  </si>
  <si>
    <t>Award Type</t>
  </si>
  <si>
    <t xml:space="preserve"> DDF Amount </t>
  </si>
  <si>
    <t>Training for food self sufficiency and commercialization</t>
  </si>
  <si>
    <t>Uganda</t>
  </si>
  <si>
    <t>A</t>
  </si>
  <si>
    <t>B</t>
  </si>
  <si>
    <t>Training for Food Self Sufficiency and Commercialization</t>
  </si>
  <si>
    <t>Maya Rotary Water and Sanitation Project</t>
  </si>
  <si>
    <t>India</t>
  </si>
  <si>
    <t>Dental Prevention for Uganda VTT</t>
  </si>
  <si>
    <t>Dental Prevention for Uganda</t>
  </si>
  <si>
    <t>Safe &amp; Secure Water for El Confuso</t>
  </si>
  <si>
    <t>Colombia</t>
  </si>
  <si>
    <t>Mobility for El Salvador- Wheelchairs</t>
  </si>
  <si>
    <t>Rocky Rotary</t>
  </si>
  <si>
    <t>El Salvador</t>
  </si>
  <si>
    <t>Mobility for El Salvador-Wheelchairs</t>
  </si>
  <si>
    <t>2014-15 District 5360 Use of DDF for Global Grants</t>
  </si>
  <si>
    <t>DDF
Allocated
$US</t>
  </si>
  <si>
    <t>Estimated
Total Cost
$U$</t>
  </si>
  <si>
    <t>Project Country</t>
  </si>
  <si>
    <t>Project</t>
  </si>
  <si>
    <t>Calgary West*</t>
  </si>
  <si>
    <t>Honduras</t>
  </si>
  <si>
    <t>Provide a sustainable water system and a microcredit
program to benefit an estimated 2300 individuals in 360
homes and water systems to 4 schools. The project is being supported by 6 Calgary Rotary Clubs plus some private donors. The funding has been leveraged with a Global Grant, Alberta CIP Grant and Canadian Government Funding.</t>
  </si>
  <si>
    <t>Columbia</t>
  </si>
  <si>
    <t>This project will Improve the quality of water for 350 families of District 13 of Ibagué, train the families on issues of health promotion and prevention, install 350 bio-sand filters and conduct a deworming program to the 1000 residents of Barrio 13.</t>
  </si>
  <si>
    <t>This project will provide the community of Porciosa with 3
water wells on 4 different small farms that will benefit some 400 people in a direct way. A number of people will benefit indirectly through the generation of work and trade activities associated with agriculture and livestock.</t>
  </si>
  <si>
    <t>Cambodia</t>
  </si>
  <si>
    <t>The Global Grant is planned to improve livelihoods and business opportunities for people in the vicinity of Pursat city in Pursat province by providing microcredit, business training and assistance to improve agricultural output and other businesses for the poorer families in the communities.</t>
  </si>
  <si>
    <t>Belize</t>
  </si>
  <si>
    <t>This Global Grant project is planned to operate over two years, beginning August 2015 – 2017 in the Cayo District of Belize. The areas of focus will be education and literacy along with community involvement and engagement.</t>
  </si>
  <si>
    <t>District 5360</t>
  </si>
  <si>
    <t>United States</t>
  </si>
  <si>
    <t>Global Scholarship award to Romá Souraya, a University
of Calgary graduate for graduate studies at Harvard in the 2015-16 academic year.</t>
  </si>
  <si>
    <t>TOTALS</t>
  </si>
  <si>
    <t>NOTES:</t>
  </si>
  <si>
    <t>1. * This project had an additional phase added to it so it qualified for DDF awards from both the 13-14 anf 14-15 years.</t>
  </si>
  <si>
    <t>2. DDF for global grants from 2011-12 contributions totalled $US62,340; remainder due to carryover and withdrawl of applications by
clubs due to unforseen obstacles in addition to unused district grants from previous years.</t>
  </si>
  <si>
    <t>3. All available DDF support for 2014-15 Global Grants has been exhausted as of this date.</t>
  </si>
  <si>
    <t>District 5360 Use of DDF for Global Grants for Year 2013-14</t>
  </si>
  <si>
    <t>DDF
Allocated</t>
  </si>
  <si>
    <t>Estimated
Total Cost</t>
  </si>
  <si>
    <t>$7,00</t>
  </si>
  <si>
    <t>Provide a sustainable water system and a microcredit
program to benefit an estimated 1300 individuals.</t>
  </si>
  <si>
    <t>Ivory Coast, Gambia,
Guinea Bissau, Senegal</t>
  </si>
  <si>
    <t>Purchase and distribution of insecticide treated bednets to reduce spread of malaria.</t>
  </si>
  <si>
    <t xml:space="preserve"> Calgary
Centennial</t>
  </si>
  <si>
    <t>Purchase of essential diagnostic and laboratory
equipment and to fund specific programs for women and children (pre-natal and post-natal).The project will also enable the hospital to purchase solar panels to supply uninterrupted electricity.</t>
  </si>
  <si>
    <t>Calgary
South</t>
  </si>
  <si>
    <t>To provide the poorest of the poor in the Pursat Province
with means to support themselves, educate their children
and maintain their health.</t>
  </si>
  <si>
    <t>To meet the visual needs of school-age children.</t>
  </si>
  <si>
    <t>High River, Alberta</t>
  </si>
  <si>
    <t>Flood revitalizaton project. Coaching and counselling of small busines owners. Providing small business loans for replacement of inventory and equipment.</t>
  </si>
  <si>
    <t>Nepal</t>
  </si>
  <si>
    <t>To construct a micro hydro electric power plant in a
mountainous region of Nepal which will benefit 247 households and upgrade 25 trekking lodges.</t>
  </si>
  <si>
    <t>Red Deer
Sunrise</t>
  </si>
  <si>
    <t>Empower 100 families to practice basic community health care and promote sustainable land use through good soil management, water conservation techniques and integrated farming.</t>
  </si>
  <si>
    <t>Rocky
Mountain
House</t>
  </si>
  <si>
    <t>Ghana</t>
  </si>
  <si>
    <t>Install water to kitchen, dining hall, and construct toilet/washroom block, and provide furnishings for the dining hall and equip the kitchen at Wechiau Hippo Sanctuary.</t>
  </si>
  <si>
    <t>District
5360</t>
  </si>
  <si>
    <t>Denmark</t>
  </si>
  <si>
    <t>Provide a global scholarship to Calgary scholar, Danielle Trudeau, to pursue a Master's Degree in Disaster Management at the University of Copenhagen.</t>
  </si>
  <si>
    <t>Carry forward
 to 2014-15</t>
  </si>
  <si>
    <t>$96,625*</t>
  </si>
  <si>
    <t>* DDF for global grants from 2010-11 contributions totalled $58,625; remainder due to carryover and withdrawl of applications by
clubs due to unforseen obstacles.</t>
  </si>
  <si>
    <t>Berg</t>
  </si>
  <si>
    <t>DDF 2016/2017</t>
  </si>
  <si>
    <t>DDF available - Global Scholarships</t>
  </si>
  <si>
    <t>Global scholarhips awarded this year</t>
  </si>
  <si>
    <t>Potential Global carryover</t>
  </si>
  <si>
    <t>potential  scholarship carrover</t>
  </si>
  <si>
    <t>SHARE adjustment- endowment</t>
  </si>
  <si>
    <t>C</t>
  </si>
  <si>
    <t>Provision of Community Access to Potable Water</t>
  </si>
  <si>
    <t>Philippines</t>
  </si>
  <si>
    <t>Childs Future - Education Project (Cambodia)</t>
  </si>
  <si>
    <t>Safe Water for Rural Families - Sierra Nevada</t>
  </si>
  <si>
    <t>Amount Awarded</t>
  </si>
  <si>
    <t>Status</t>
  </si>
  <si>
    <t>Approved</t>
  </si>
  <si>
    <t>South Africa</t>
  </si>
  <si>
    <t>Child's Future - Education Project</t>
  </si>
  <si>
    <t>Child's Future - Education Project (Cambodia)</t>
  </si>
  <si>
    <t>Charitable Maternity Hospital in Rural India Diagnostics</t>
  </si>
  <si>
    <t>Honduras Ec &amp; Community Dev. - Phase III Micro Finance</t>
  </si>
  <si>
    <t>Fabrics of Hope - Medellin</t>
  </si>
  <si>
    <t>Injongo Early Childhood Development</t>
  </si>
  <si>
    <t>Safe Water &amp; Food Security near Sincelejo</t>
  </si>
  <si>
    <t>Waterwells for La Guajira</t>
  </si>
  <si>
    <t>withdrawn</t>
  </si>
  <si>
    <t>Equipping Casa Hogar Angelitos</t>
  </si>
  <si>
    <t>Mexico</t>
  </si>
  <si>
    <t>DDF 2017/2018</t>
  </si>
  <si>
    <t>DDF 2018/2019</t>
  </si>
  <si>
    <t>declines</t>
  </si>
  <si>
    <t>isted</t>
  </si>
  <si>
    <t>comment</t>
  </si>
  <si>
    <t>withdrawn by initiator</t>
  </si>
  <si>
    <t>Calgary Downtown</t>
  </si>
  <si>
    <t>updated RW -18Jan2017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</si>
</sst>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_-* #,##0_-;\-* #,##0_-;_-* &quot;-&quot;??_-;_-@_-"/>
    <numFmt numFmtId="165" formatCode="&quot;$&quot;#,##0_);[Red]\(&quot;$&quot;#,##0\)"/>
    <numFmt numFmtId="166" formatCode="&quot;$&quot;#,##0"/>
  </numFmts>
  <fonts count="39" x14ac:knownFonts="1">
    <font>
      <sz val="10"/>
      <name val="Arial"/>
    </font>
    <font>
      <sz val="10"/>
      <name val="Arial"/>
      <family val="2"/>
    </font>
    <font>
      <sz val="8"/>
      <name val="Arial"/>
      <family val="2"/>
    </font>
    <font>
      <sz val="10"/>
      <color indexed="81"/>
      <name val="Tahoma"/>
      <family val="2"/>
    </font>
    <font>
      <b/>
      <sz val="10"/>
      <color indexed="81"/>
      <name val="Tahoma"/>
      <family val="2"/>
    </font>
    <font>
      <b/>
      <sz val="10"/>
      <name val="Arial"/>
      <family val="2"/>
    </font>
    <font>
      <sz val="10"/>
      <name val="Arial"/>
      <family val="2"/>
    </font>
    <font>
      <sz val="9"/>
      <color indexed="81"/>
      <name val="Tahoma"/>
      <family val="2"/>
    </font>
    <font>
      <b/>
      <sz val="9"/>
      <color indexed="81"/>
      <name val="Tahoma"/>
      <family val="2"/>
    </font>
    <font>
      <sz val="10"/>
      <color rgb="FFFF0000"/>
      <name val="Arial"/>
      <family val="2"/>
    </font>
    <font>
      <b/>
      <sz val="10"/>
      <color theme="0" tint="-0.499984740745262"/>
      <name val="Arial"/>
      <family val="2"/>
    </font>
    <font>
      <sz val="10"/>
      <color theme="0" tint="-0.499984740745262"/>
      <name val="Arial"/>
      <family val="2"/>
    </font>
    <font>
      <sz val="10"/>
      <color theme="0" tint="-0.34998626667073579"/>
      <name val="Arial"/>
      <family val="2"/>
    </font>
    <font>
      <b/>
      <sz val="10"/>
      <color theme="4"/>
      <name val="Arial"/>
      <family val="2"/>
    </font>
    <font>
      <sz val="11"/>
      <color rgb="FF000000"/>
      <name val="Arial"/>
      <family val="2"/>
    </font>
    <font>
      <u/>
      <sz val="10"/>
      <color theme="10"/>
      <name val="Arial"/>
      <family val="2"/>
    </font>
    <font>
      <sz val="10"/>
      <color theme="1"/>
      <name val="Arial"/>
      <family val="2"/>
    </font>
    <font>
      <b/>
      <sz val="10"/>
      <color theme="1"/>
      <name val="Arial"/>
      <family val="2"/>
    </font>
    <font>
      <sz val="8"/>
      <color rgb="FF000000"/>
      <name val="Arial"/>
      <family val="2"/>
    </font>
    <font>
      <b/>
      <sz val="12"/>
      <color theme="1"/>
      <name val="Arial"/>
      <family val="2"/>
    </font>
    <font>
      <b/>
      <sz val="12"/>
      <color theme="1"/>
      <name val="Calibri"/>
      <family val="2"/>
      <scheme val="minor"/>
    </font>
    <font>
      <sz val="11"/>
      <color theme="1"/>
      <name val="Calibri"/>
      <family val="2"/>
    </font>
    <font>
      <sz val="12"/>
      <color theme="1"/>
      <name val="Calibri"/>
      <family val="2"/>
      <scheme val="minor"/>
    </font>
    <font>
      <u/>
      <sz val="11"/>
      <color theme="1"/>
      <name val="Calibri"/>
      <family val="2"/>
      <scheme val="minor"/>
    </font>
    <font>
      <sz val="12"/>
      <color theme="1"/>
      <name val="Calibri"/>
      <family val="2"/>
    </font>
    <font>
      <sz val="10"/>
      <color rgb="FF000000"/>
      <name val="Arial"/>
      <family val="2"/>
    </font>
    <font>
      <b/>
      <sz val="10"/>
      <name val="Arial Black"/>
      <family val="2"/>
    </font>
    <font>
      <b/>
      <sz val="10"/>
      <color theme="0" tint="-0.34998626667073579"/>
      <name val="Arial"/>
      <family val="2"/>
    </font>
    <font>
      <sz val="11"/>
      <color rgb="FFC00000"/>
      <name val="Calibri"/>
      <family val="2"/>
      <scheme val="minor"/>
    </font>
    <font>
      <sz val="9"/>
      <color indexed="81"/>
      <name val="Tahoma"/>
      <charset val="1"/>
    </font>
    <font>
      <b/>
      <sz val="9"/>
      <color indexed="81"/>
      <name val="Tahoma"/>
      <charset val="1"/>
    </font>
    <font>
      <b/>
      <sz val="10"/>
      <color rgb="FF000000"/>
      <name val="Arial"/>
      <family val="2"/>
    </font>
    <font>
      <i/>
      <sz val="10"/>
      <name val="Arial"/>
      <family val="2"/>
    </font>
    <font>
      <i/>
      <sz val="11"/>
      <color rgb="FFC00000"/>
      <name val="Calibri"/>
      <family val="2"/>
      <scheme val="minor"/>
    </font>
    <font>
      <b/>
      <sz val="9"/>
      <name val="Arial Black"/>
      <family val="2"/>
    </font>
    <font>
      <b/>
      <sz val="9"/>
      <name val="Arial"/>
      <family val="2"/>
    </font>
    <font>
      <sz val="9"/>
      <name val="Arial"/>
      <family val="2"/>
    </font>
    <font>
      <b/>
      <sz val="9"/>
      <color rgb="FFFF0000"/>
      <name val="Arial"/>
      <family val="2"/>
    </font>
    <font>
      <b/>
      <sz val="10"/>
      <color theme="1" tint="0.499984740745262"/>
      <name val="Arial"/>
      <family val="2"/>
    </font>
  </fonts>
  <fills count="16">
    <fill>
      <patternFill patternType="none"/>
    </fill>
    <fill>
      <patternFill patternType="gray125"/>
    </fill>
    <fill>
      <patternFill patternType="solid">
        <fgColor rgb="FFFFFFCC"/>
        <bgColor indexed="64"/>
      </patternFill>
    </fill>
    <fill>
      <patternFill patternType="solid">
        <fgColor rgb="FFFFCCCC"/>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259">
    <xf numFmtId="0" fontId="0" fillId="0" borderId="0" xfId="0"/>
    <xf numFmtId="0" fontId="9" fillId="0" borderId="1" xfId="0" applyFont="1" applyBorder="1"/>
    <xf numFmtId="0" fontId="10" fillId="0" borderId="1" xfId="0" applyFont="1" applyBorder="1" applyAlignment="1">
      <alignment horizontal="center" wrapText="1"/>
    </xf>
    <xf numFmtId="0" fontId="10" fillId="2" borderId="1" xfId="0" applyFont="1" applyFill="1" applyBorder="1" applyAlignment="1">
      <alignment horizontal="center" wrapText="1"/>
    </xf>
    <xf numFmtId="0" fontId="6" fillId="2" borderId="1" xfId="0" applyFont="1" applyFill="1" applyBorder="1" applyAlignment="1">
      <alignment horizontal="center" wrapText="1"/>
    </xf>
    <xf numFmtId="164" fontId="6" fillId="0" borderId="1" xfId="1" applyNumberFormat="1" applyFont="1" applyBorder="1" applyAlignment="1">
      <alignment horizontal="center" wrapText="1"/>
    </xf>
    <xf numFmtId="0" fontId="6" fillId="0" borderId="1" xfId="0" applyFont="1" applyBorder="1" applyAlignment="1">
      <alignment wrapText="1"/>
    </xf>
    <xf numFmtId="0" fontId="6" fillId="0" borderId="1" xfId="0" applyFont="1" applyBorder="1"/>
    <xf numFmtId="164" fontId="6" fillId="0" borderId="1" xfId="1" applyNumberFormat="1" applyFont="1" applyBorder="1"/>
    <xf numFmtId="164" fontId="11" fillId="0" borderId="1" xfId="1" applyNumberFormat="1" applyFont="1" applyFill="1" applyBorder="1" applyAlignment="1"/>
    <xf numFmtId="0" fontId="11" fillId="0" borderId="1" xfId="0" applyFont="1" applyBorder="1" applyAlignment="1"/>
    <xf numFmtId="164" fontId="11" fillId="0" borderId="1" xfId="1" applyNumberFormat="1" applyFont="1" applyBorder="1" applyAlignment="1"/>
    <xf numFmtId="164" fontId="6" fillId="0" borderId="1" xfId="1" applyNumberFormat="1" applyFont="1" applyBorder="1" applyAlignment="1"/>
    <xf numFmtId="164" fontId="11" fillId="0" borderId="1" xfId="1" applyNumberFormat="1" applyFont="1" applyFill="1" applyBorder="1"/>
    <xf numFmtId="164" fontId="11" fillId="0" borderId="1" xfId="1" applyNumberFormat="1" applyFont="1" applyBorder="1"/>
    <xf numFmtId="0" fontId="11" fillId="0" borderId="1" xfId="0" applyFont="1" applyFill="1" applyBorder="1" applyAlignment="1"/>
    <xf numFmtId="164" fontId="11" fillId="0" borderId="1" xfId="1" applyNumberFormat="1" applyFont="1" applyBorder="1" applyAlignment="1">
      <alignment wrapText="1"/>
    </xf>
    <xf numFmtId="0" fontId="6" fillId="0" borderId="1" xfId="0" applyFont="1" applyBorder="1" applyAlignment="1"/>
    <xf numFmtId="164" fontId="11" fillId="0" borderId="1" xfId="1" applyNumberFormat="1" applyFont="1" applyFill="1" applyBorder="1" applyAlignment="1">
      <alignment wrapText="1"/>
    </xf>
    <xf numFmtId="164" fontId="1" fillId="0" borderId="1" xfId="1" applyNumberFormat="1" applyFont="1" applyBorder="1"/>
    <xf numFmtId="164" fontId="11" fillId="0" borderId="1" xfId="1" applyNumberFormat="1" applyFont="1" applyFill="1" applyBorder="1" applyAlignment="1">
      <alignment horizontal="right" wrapText="1"/>
    </xf>
    <xf numFmtId="164" fontId="12" fillId="0" borderId="1" xfId="1" applyNumberFormat="1" applyFont="1" applyBorder="1" applyAlignment="1"/>
    <xf numFmtId="0" fontId="11" fillId="0" borderId="1" xfId="0" applyFont="1" applyBorder="1"/>
    <xf numFmtId="164" fontId="1" fillId="0" borderId="1" xfId="1" applyNumberFormat="1" applyFont="1" applyBorder="1" applyAlignment="1"/>
    <xf numFmtId="0" fontId="6" fillId="0" borderId="2" xfId="0" applyFont="1" applyBorder="1"/>
    <xf numFmtId="164" fontId="6" fillId="0" borderId="2" xfId="1" applyNumberFormat="1" applyFont="1" applyBorder="1" applyAlignment="1"/>
    <xf numFmtId="164" fontId="6" fillId="0" borderId="2" xfId="1" applyNumberFormat="1" applyFont="1" applyBorder="1"/>
    <xf numFmtId="0" fontId="6" fillId="0" borderId="3" xfId="0" applyFont="1" applyBorder="1"/>
    <xf numFmtId="164" fontId="11" fillId="0" borderId="3" xfId="1" applyNumberFormat="1" applyFont="1" applyBorder="1" applyAlignment="1"/>
    <xf numFmtId="164" fontId="6" fillId="0" borderId="3" xfId="1" applyNumberFormat="1" applyFont="1" applyBorder="1" applyAlignment="1"/>
    <xf numFmtId="164" fontId="6" fillId="0" borderId="3" xfId="1" applyNumberFormat="1" applyFont="1" applyBorder="1"/>
    <xf numFmtId="0" fontId="6" fillId="0" borderId="4" xfId="0" applyFont="1" applyBorder="1"/>
    <xf numFmtId="164" fontId="11" fillId="0" borderId="2" xfId="1" applyNumberFormat="1" applyFont="1" applyBorder="1" applyAlignment="1"/>
    <xf numFmtId="164" fontId="6" fillId="0" borderId="4" xfId="1" applyNumberFormat="1" applyFont="1" applyBorder="1" applyAlignment="1"/>
    <xf numFmtId="0" fontId="13" fillId="0" borderId="1" xfId="0" applyFont="1" applyBorder="1"/>
    <xf numFmtId="164" fontId="13" fillId="0" borderId="1" xfId="1" applyNumberFormat="1" applyFont="1" applyBorder="1" applyAlignment="1"/>
    <xf numFmtId="164" fontId="13" fillId="0" borderId="1" xfId="1" applyNumberFormat="1" applyFont="1" applyBorder="1"/>
    <xf numFmtId="164" fontId="1" fillId="0" borderId="5" xfId="1" applyNumberFormat="1" applyFont="1" applyBorder="1"/>
    <xf numFmtId="0" fontId="1" fillId="0" borderId="1" xfId="0" applyFont="1" applyBorder="1"/>
    <xf numFmtId="164" fontId="1" fillId="0" borderId="1" xfId="1" applyNumberFormat="1" applyFont="1" applyFill="1" applyBorder="1"/>
    <xf numFmtId="164" fontId="9" fillId="0" borderId="1" xfId="1" applyNumberFormat="1" applyFont="1" applyBorder="1" applyAlignment="1"/>
    <xf numFmtId="0" fontId="1" fillId="0" borderId="1" xfId="0" applyFont="1" applyFill="1" applyBorder="1"/>
    <xf numFmtId="164" fontId="11" fillId="3" borderId="1" xfId="1" applyNumberFormat="1" applyFont="1" applyFill="1" applyBorder="1" applyAlignment="1"/>
    <xf numFmtId="164" fontId="5" fillId="0" borderId="1" xfId="1" applyNumberFormat="1" applyFont="1" applyBorder="1"/>
    <xf numFmtId="164" fontId="10" fillId="0" borderId="1" xfId="1" applyNumberFormat="1" applyFont="1" applyBorder="1"/>
    <xf numFmtId="164" fontId="5" fillId="0" borderId="1" xfId="1" applyNumberFormat="1" applyFont="1" applyFill="1" applyBorder="1"/>
    <xf numFmtId="164" fontId="5" fillId="0" borderId="3" xfId="1" applyNumberFormat="1" applyFont="1" applyBorder="1"/>
    <xf numFmtId="164" fontId="5" fillId="0" borderId="4" xfId="1" applyNumberFormat="1" applyFont="1" applyBorder="1" applyAlignment="1"/>
    <xf numFmtId="164" fontId="1" fillId="2" borderId="1" xfId="1" applyNumberFormat="1" applyFont="1" applyFill="1" applyBorder="1" applyAlignment="1">
      <alignment wrapText="1"/>
    </xf>
    <xf numFmtId="164" fontId="1" fillId="0" borderId="1" xfId="1" applyNumberFormat="1" applyFont="1" applyBorder="1" applyAlignment="1">
      <alignment horizontal="left"/>
    </xf>
    <xf numFmtId="164" fontId="12" fillId="0" borderId="1" xfId="1" applyNumberFormat="1" applyFont="1" applyFill="1" applyBorder="1" applyAlignment="1"/>
    <xf numFmtId="164" fontId="1" fillId="0" borderId="3" xfId="1" applyNumberFormat="1" applyFont="1" applyBorder="1" applyAlignment="1"/>
    <xf numFmtId="0" fontId="6" fillId="0" borderId="6" xfId="0" applyFont="1" applyBorder="1"/>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14" fillId="0" borderId="1" xfId="0" applyFont="1" applyBorder="1"/>
    <xf numFmtId="0" fontId="14" fillId="0" borderId="1" xfId="0" applyFont="1" applyBorder="1" applyAlignment="1">
      <alignment wrapText="1"/>
    </xf>
    <xf numFmtId="0" fontId="15" fillId="0" borderId="1" xfId="2" applyBorder="1" applyAlignment="1" applyProtection="1">
      <alignment wrapText="1"/>
    </xf>
    <xf numFmtId="15" fontId="14" fillId="0" borderId="1" xfId="0" applyNumberFormat="1" applyFont="1" applyBorder="1"/>
    <xf numFmtId="164" fontId="1" fillId="0" borderId="1" xfId="1" applyNumberFormat="1" applyFont="1" applyBorder="1" applyAlignment="1">
      <alignment horizontal="center" wrapText="1"/>
    </xf>
    <xf numFmtId="164" fontId="6" fillId="0" borderId="6" xfId="1" applyNumberFormat="1" applyFont="1" applyBorder="1"/>
    <xf numFmtId="164" fontId="6" fillId="0" borderId="9" xfId="1" applyNumberFormat="1" applyFont="1" applyBorder="1"/>
    <xf numFmtId="164" fontId="5" fillId="0" borderId="6" xfId="1" applyNumberFormat="1" applyFont="1" applyBorder="1"/>
    <xf numFmtId="164" fontId="5" fillId="0" borderId="8" xfId="1" applyNumberFormat="1" applyFont="1" applyBorder="1"/>
    <xf numFmtId="164" fontId="16" fillId="0" borderId="1" xfId="1" applyNumberFormat="1" applyFont="1" applyBorder="1" applyAlignment="1"/>
    <xf numFmtId="164" fontId="16" fillId="0" borderId="5" xfId="1" applyNumberFormat="1" applyFont="1" applyBorder="1"/>
    <xf numFmtId="164" fontId="17" fillId="0" borderId="1" xfId="1" applyNumberFormat="1" applyFont="1" applyBorder="1"/>
    <xf numFmtId="164" fontId="16" fillId="0" borderId="6" xfId="1" applyNumberFormat="1" applyFont="1" applyBorder="1"/>
    <xf numFmtId="164" fontId="16" fillId="0" borderId="1" xfId="1" applyNumberFormat="1" applyFont="1" applyBorder="1"/>
    <xf numFmtId="0" fontId="1" fillId="8" borderId="1" xfId="0" applyFont="1" applyFill="1" applyBorder="1"/>
    <xf numFmtId="0" fontId="6" fillId="8" borderId="1" xfId="0" applyFont="1" applyFill="1" applyBorder="1"/>
    <xf numFmtId="164" fontId="1" fillId="8" borderId="1" xfId="1" applyNumberFormat="1" applyFont="1" applyFill="1" applyBorder="1"/>
    <xf numFmtId="0" fontId="6" fillId="8" borderId="10" xfId="0" applyFont="1" applyFill="1" applyBorder="1"/>
    <xf numFmtId="0" fontId="1" fillId="9" borderId="1" xfId="0" applyFont="1" applyFill="1" applyBorder="1"/>
    <xf numFmtId="164" fontId="11" fillId="9" borderId="1" xfId="1" applyNumberFormat="1" applyFont="1" applyFill="1" applyBorder="1" applyAlignment="1"/>
    <xf numFmtId="164" fontId="11" fillId="9" borderId="1" xfId="1" applyNumberFormat="1" applyFont="1" applyFill="1" applyBorder="1" applyAlignment="1">
      <alignment horizontal="right" wrapText="1"/>
    </xf>
    <xf numFmtId="0" fontId="6" fillId="9" borderId="1" xfId="0" applyFont="1" applyFill="1" applyBorder="1"/>
    <xf numFmtId="164" fontId="1" fillId="9" borderId="1" xfId="1" applyNumberFormat="1" applyFont="1" applyFill="1" applyBorder="1"/>
    <xf numFmtId="164" fontId="16" fillId="9" borderId="1" xfId="1" applyNumberFormat="1" applyFont="1" applyFill="1" applyBorder="1"/>
    <xf numFmtId="0" fontId="6" fillId="9" borderId="10" xfId="0" applyFont="1" applyFill="1" applyBorder="1"/>
    <xf numFmtId="164" fontId="1" fillId="8" borderId="1" xfId="1" applyNumberFormat="1" applyFont="1" applyFill="1" applyBorder="1" applyAlignment="1"/>
    <xf numFmtId="0" fontId="11" fillId="8" borderId="1" xfId="0" applyFont="1" applyFill="1" applyBorder="1"/>
    <xf numFmtId="164" fontId="5" fillId="8" borderId="1" xfId="1" applyNumberFormat="1" applyFont="1" applyFill="1" applyBorder="1" applyAlignment="1">
      <alignment wrapText="1"/>
    </xf>
    <xf numFmtId="164" fontId="5" fillId="8" borderId="1" xfId="1" applyNumberFormat="1" applyFont="1" applyFill="1" applyBorder="1" applyAlignment="1">
      <alignment horizontal="center" wrapText="1"/>
    </xf>
    <xf numFmtId="164" fontId="5" fillId="8" borderId="6" xfId="1" applyNumberFormat="1" applyFont="1" applyFill="1" applyBorder="1" applyAlignment="1">
      <alignment horizontal="center"/>
    </xf>
    <xf numFmtId="0" fontId="1" fillId="0" borderId="4" xfId="0" applyFont="1" applyBorder="1"/>
    <xf numFmtId="164" fontId="9" fillId="0" borderId="15" xfId="1" applyNumberFormat="1" applyFont="1" applyBorder="1"/>
    <xf numFmtId="0" fontId="2" fillId="0" borderId="1" xfId="0" applyFont="1" applyBorder="1"/>
    <xf numFmtId="0" fontId="18" fillId="0" borderId="1" xfId="0" applyFont="1" applyBorder="1"/>
    <xf numFmtId="0" fontId="2" fillId="0" borderId="1" xfId="0" applyFont="1" applyBorder="1" applyAlignment="1">
      <alignment horizontal="center"/>
    </xf>
    <xf numFmtId="0" fontId="2" fillId="8" borderId="1" xfId="0" applyFont="1" applyFill="1" applyBorder="1" applyAlignment="1">
      <alignment horizontal="center"/>
    </xf>
    <xf numFmtId="164" fontId="1" fillId="0" borderId="6" xfId="1" applyNumberFormat="1" applyFont="1" applyBorder="1"/>
    <xf numFmtId="3" fontId="0" fillId="0" borderId="0" xfId="0" applyNumberFormat="1"/>
    <xf numFmtId="0" fontId="0" fillId="0" borderId="0" xfId="0" applyAlignment="1">
      <alignment horizontal="center"/>
    </xf>
    <xf numFmtId="0" fontId="0" fillId="10" borderId="0" xfId="0" applyFill="1"/>
    <xf numFmtId="0" fontId="0" fillId="10" borderId="0" xfId="0" applyFill="1" applyAlignment="1">
      <alignment horizontal="center"/>
    </xf>
    <xf numFmtId="3" fontId="0" fillId="10" borderId="0" xfId="0" applyNumberFormat="1" applyFill="1"/>
    <xf numFmtId="0" fontId="0" fillId="4" borderId="0" xfId="0" applyFill="1"/>
    <xf numFmtId="0" fontId="0" fillId="4" borderId="0" xfId="0" applyFill="1" applyAlignment="1">
      <alignment horizontal="center"/>
    </xf>
    <xf numFmtId="3" fontId="0" fillId="4" borderId="0" xfId="0" applyNumberFormat="1" applyFill="1"/>
    <xf numFmtId="0" fontId="0" fillId="9" borderId="0" xfId="0" applyFill="1"/>
    <xf numFmtId="0" fontId="0" fillId="9" borderId="0" xfId="0" applyFill="1" applyAlignment="1">
      <alignment horizontal="center"/>
    </xf>
    <xf numFmtId="3" fontId="0" fillId="9" borderId="0" xfId="0" applyNumberFormat="1" applyFill="1"/>
    <xf numFmtId="0" fontId="0" fillId="11" borderId="0" xfId="0" applyFill="1"/>
    <xf numFmtId="0" fontId="0" fillId="11" borderId="0" xfId="0" applyFill="1" applyAlignment="1">
      <alignment horizontal="center"/>
    </xf>
    <xf numFmtId="3" fontId="0" fillId="11" borderId="0" xfId="0" applyNumberFormat="1" applyFill="1"/>
    <xf numFmtId="0" fontId="20" fillId="0" borderId="1" xfId="0" applyFont="1" applyBorder="1" applyAlignment="1">
      <alignment horizontal="left"/>
    </xf>
    <xf numFmtId="0" fontId="20" fillId="0" borderId="1" xfId="0" applyFont="1" applyBorder="1" applyAlignment="1">
      <alignment horizontal="center" wrapText="1"/>
    </xf>
    <xf numFmtId="0" fontId="20" fillId="0" borderId="1" xfId="0" applyFont="1" applyBorder="1" applyAlignment="1">
      <alignment horizontal="center"/>
    </xf>
    <xf numFmtId="0" fontId="16" fillId="0" borderId="0" xfId="0" applyFont="1" applyBorder="1" applyAlignment="1">
      <alignment horizontal="right" vertical="center" wrapText="1"/>
    </xf>
    <xf numFmtId="0" fontId="0" fillId="0" borderId="1" xfId="0" applyFont="1" applyBorder="1" applyAlignment="1">
      <alignment vertical="center"/>
    </xf>
    <xf numFmtId="165"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0" fillId="0" borderId="1" xfId="0" applyFont="1" applyBorder="1" applyAlignment="1">
      <alignment horizontal="left" vertical="center" wrapText="1"/>
    </xf>
    <xf numFmtId="0" fontId="21" fillId="0" borderId="1" xfId="0" applyFont="1" applyBorder="1" applyAlignment="1">
      <alignment vertical="top" wrapText="1"/>
    </xf>
    <xf numFmtId="165" fontId="16" fillId="0" borderId="0" xfId="0" applyNumberFormat="1" applyFont="1" applyBorder="1" applyAlignment="1">
      <alignment horizontal="right" vertical="center" wrapText="1"/>
    </xf>
    <xf numFmtId="0" fontId="21" fillId="0" borderId="1" xfId="0" applyFont="1" applyBorder="1" applyAlignment="1">
      <alignment vertical="center" wrapText="1"/>
    </xf>
    <xf numFmtId="166" fontId="0" fillId="0" borderId="1" xfId="0" applyNumberFormat="1" applyFont="1" applyBorder="1" applyAlignment="1">
      <alignment horizontal="center" vertical="center"/>
    </xf>
    <xf numFmtId="0" fontId="0" fillId="0" borderId="1" xfId="0" applyFont="1" applyBorder="1" applyAlignment="1">
      <alignment vertical="center" wrapText="1"/>
    </xf>
    <xf numFmtId="0" fontId="22" fillId="0" borderId="1" xfId="0" applyFont="1" applyBorder="1"/>
    <xf numFmtId="0" fontId="22" fillId="0" borderId="1" xfId="0" applyFont="1" applyBorder="1" applyAlignment="1">
      <alignment horizontal="center"/>
    </xf>
    <xf numFmtId="0" fontId="17" fillId="0" borderId="0" xfId="0" applyFont="1" applyBorder="1" applyAlignment="1">
      <alignment horizontal="center" vertical="center" wrapText="1"/>
    </xf>
    <xf numFmtId="0" fontId="20" fillId="0" borderId="1" xfId="0" applyFont="1" applyBorder="1"/>
    <xf numFmtId="165" fontId="20" fillId="0" borderId="1" xfId="0" applyNumberFormat="1" applyFont="1" applyBorder="1" applyAlignment="1">
      <alignment horizontal="center"/>
    </xf>
    <xf numFmtId="0" fontId="0" fillId="0" borderId="1" xfId="0" applyBorder="1"/>
    <xf numFmtId="0" fontId="20" fillId="0" borderId="0" xfId="0" applyFont="1" applyBorder="1"/>
    <xf numFmtId="165" fontId="20" fillId="0" borderId="0" xfId="0" applyNumberFormat="1" applyFont="1" applyBorder="1" applyAlignment="1">
      <alignment horizontal="center"/>
    </xf>
    <xf numFmtId="0" fontId="0" fillId="0" borderId="0" xfId="0" applyBorder="1"/>
    <xf numFmtId="0" fontId="23" fillId="0" borderId="0" xfId="0" applyFont="1" applyAlignment="1">
      <alignment horizontal="left" vertical="top"/>
    </xf>
    <xf numFmtId="165" fontId="0" fillId="0" borderId="0" xfId="0" applyNumberFormat="1" applyAlignment="1">
      <alignment horizontal="center"/>
    </xf>
    <xf numFmtId="165" fontId="0" fillId="0" borderId="0" xfId="0" applyNumberFormat="1" applyBorder="1"/>
    <xf numFmtId="0" fontId="22" fillId="0" borderId="1" xfId="0" applyFont="1" applyBorder="1" applyAlignment="1">
      <alignment horizontal="left"/>
    </xf>
    <xf numFmtId="0" fontId="22" fillId="0" borderId="1" xfId="0" applyFont="1" applyBorder="1" applyAlignment="1">
      <alignment horizontal="center" wrapText="1"/>
    </xf>
    <xf numFmtId="165" fontId="22" fillId="0" borderId="1" xfId="0" applyNumberFormat="1" applyFont="1" applyBorder="1" applyAlignment="1">
      <alignment horizontal="center" wrapText="1"/>
    </xf>
    <xf numFmtId="0" fontId="22" fillId="0" borderId="1" xfId="0" applyFont="1" applyBorder="1" applyAlignment="1">
      <alignment horizontal="left" wrapText="1"/>
    </xf>
    <xf numFmtId="0" fontId="22" fillId="0" borderId="1" xfId="0" applyFont="1" applyBorder="1" applyAlignment="1">
      <alignment vertical="center"/>
    </xf>
    <xf numFmtId="165" fontId="22" fillId="0" borderId="1" xfId="0" applyNumberFormat="1" applyFont="1" applyBorder="1" applyAlignment="1">
      <alignment horizontal="center" vertical="center"/>
    </xf>
    <xf numFmtId="0" fontId="22" fillId="0" borderId="1" xfId="0" applyFont="1" applyBorder="1" applyAlignment="1">
      <alignment vertical="center" wrapText="1"/>
    </xf>
    <xf numFmtId="0" fontId="24" fillId="0" borderId="1" xfId="0" applyFont="1" applyBorder="1" applyAlignment="1">
      <alignmen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xf>
    <xf numFmtId="0" fontId="24" fillId="0" borderId="1" xfId="0" applyFont="1" applyBorder="1" applyAlignment="1">
      <alignment vertical="top" wrapText="1"/>
    </xf>
    <xf numFmtId="0" fontId="24" fillId="0" borderId="1" xfId="0" applyFont="1" applyBorder="1" applyAlignment="1">
      <alignment horizontal="left" vertical="center" wrapText="1"/>
    </xf>
    <xf numFmtId="0" fontId="24" fillId="0" borderId="1" xfId="0" applyFont="1" applyBorder="1" applyAlignment="1">
      <alignment wrapText="1"/>
    </xf>
    <xf numFmtId="0" fontId="22" fillId="0" borderId="1" xfId="0" applyFont="1" applyBorder="1" applyAlignment="1">
      <alignment horizontal="center" vertical="center" wrapText="1"/>
    </xf>
    <xf numFmtId="0" fontId="22" fillId="0" borderId="1" xfId="0" applyFont="1" applyBorder="1" applyAlignment="1">
      <alignment wrapText="1"/>
    </xf>
    <xf numFmtId="165" fontId="22" fillId="0" borderId="1" xfId="0" applyNumberFormat="1" applyFont="1" applyBorder="1" applyAlignment="1">
      <alignment horizontal="center"/>
    </xf>
    <xf numFmtId="6" fontId="25" fillId="0" borderId="0" xfId="0" applyNumberFormat="1" applyFont="1"/>
    <xf numFmtId="0" fontId="5" fillId="8" borderId="1" xfId="0" applyFont="1" applyFill="1" applyBorder="1" applyAlignment="1">
      <alignment horizontal="center"/>
    </xf>
    <xf numFmtId="164" fontId="6" fillId="0" borderId="5" xfId="1" applyNumberFormat="1" applyFont="1" applyBorder="1" applyAlignment="1"/>
    <xf numFmtId="164" fontId="6" fillId="0" borderId="5" xfId="1" applyNumberFormat="1" applyFont="1" applyBorder="1"/>
    <xf numFmtId="164" fontId="6" fillId="0" borderId="10" xfId="1" applyNumberFormat="1" applyFont="1" applyBorder="1"/>
    <xf numFmtId="164" fontId="11" fillId="0" borderId="5" xfId="1" applyNumberFormat="1" applyFont="1" applyBorder="1" applyAlignment="1"/>
    <xf numFmtId="164" fontId="6" fillId="0" borderId="16" xfId="1" applyNumberFormat="1" applyFont="1" applyBorder="1"/>
    <xf numFmtId="164" fontId="2" fillId="0" borderId="5" xfId="1" applyNumberFormat="1" applyFont="1" applyBorder="1"/>
    <xf numFmtId="164" fontId="11" fillId="0" borderId="4" xfId="1" applyNumberFormat="1" applyFont="1" applyBorder="1" applyAlignment="1"/>
    <xf numFmtId="0" fontId="6" fillId="0" borderId="5" xfId="0" applyFont="1" applyBorder="1"/>
    <xf numFmtId="0" fontId="2" fillId="0" borderId="5" xfId="0" applyFont="1" applyBorder="1"/>
    <xf numFmtId="164" fontId="10" fillId="6" borderId="6" xfId="1" applyNumberFormat="1" applyFont="1" applyFill="1" applyBorder="1"/>
    <xf numFmtId="164" fontId="10" fillId="0" borderId="6" xfId="1" applyNumberFormat="1" applyFont="1" applyFill="1" applyBorder="1"/>
    <xf numFmtId="164" fontId="10" fillId="5" borderId="6" xfId="1" applyNumberFormat="1" applyFont="1" applyFill="1" applyBorder="1"/>
    <xf numFmtId="0" fontId="1" fillId="12" borderId="1" xfId="0" applyFont="1" applyFill="1" applyBorder="1"/>
    <xf numFmtId="164" fontId="1" fillId="12" borderId="1" xfId="1" applyNumberFormat="1" applyFont="1" applyFill="1" applyBorder="1" applyAlignment="1"/>
    <xf numFmtId="164" fontId="1" fillId="12" borderId="1" xfId="1" applyNumberFormat="1" applyFont="1" applyFill="1" applyBorder="1"/>
    <xf numFmtId="164" fontId="1" fillId="12" borderId="6" xfId="1" applyNumberFormat="1" applyFont="1" applyFill="1" applyBorder="1"/>
    <xf numFmtId="0" fontId="6" fillId="12" borderId="1" xfId="0" applyFont="1" applyFill="1" applyBorder="1"/>
    <xf numFmtId="0" fontId="2" fillId="12" borderId="1" xfId="0" applyFont="1" applyFill="1" applyBorder="1" applyAlignment="1">
      <alignment horizontal="center"/>
    </xf>
    <xf numFmtId="0" fontId="6" fillId="12" borderId="10" xfId="0" applyFont="1" applyFill="1" applyBorder="1"/>
    <xf numFmtId="164" fontId="16" fillId="0" borderId="6" xfId="1" applyNumberFormat="1" applyFont="1" applyFill="1" applyBorder="1"/>
    <xf numFmtId="164" fontId="5" fillId="4" borderId="6" xfId="1" applyNumberFormat="1" applyFont="1" applyFill="1" applyBorder="1"/>
    <xf numFmtId="164" fontId="1" fillId="0" borderId="6" xfId="1" applyNumberFormat="1" applyFont="1" applyFill="1" applyBorder="1"/>
    <xf numFmtId="0" fontId="2" fillId="0" borderId="1" xfId="0" applyFont="1" applyFill="1" applyBorder="1" applyAlignment="1">
      <alignment horizontal="center"/>
    </xf>
    <xf numFmtId="164" fontId="27" fillId="0" borderId="1" xfId="1" applyNumberFormat="1" applyFont="1" applyBorder="1"/>
    <xf numFmtId="164" fontId="10" fillId="7" borderId="6" xfId="1" applyNumberFormat="1" applyFont="1" applyFill="1" applyBorder="1"/>
    <xf numFmtId="164" fontId="10" fillId="0" borderId="6" xfId="1" applyNumberFormat="1" applyFont="1" applyBorder="1"/>
    <xf numFmtId="0" fontId="1" fillId="4" borderId="1" xfId="0" applyFont="1" applyFill="1" applyBorder="1"/>
    <xf numFmtId="164" fontId="11" fillId="4" borderId="1" xfId="1" applyNumberFormat="1" applyFont="1" applyFill="1" applyBorder="1" applyAlignment="1"/>
    <xf numFmtId="3" fontId="6" fillId="4" borderId="1" xfId="0" applyNumberFormat="1" applyFont="1" applyFill="1" applyBorder="1"/>
    <xf numFmtId="0" fontId="6" fillId="4" borderId="1" xfId="0" applyFont="1" applyFill="1" applyBorder="1"/>
    <xf numFmtId="0" fontId="6" fillId="4" borderId="10" xfId="0" applyFont="1" applyFill="1" applyBorder="1"/>
    <xf numFmtId="164" fontId="1" fillId="4" borderId="1" xfId="1" applyNumberFormat="1" applyFont="1" applyFill="1" applyBorder="1" applyAlignment="1"/>
    <xf numFmtId="164" fontId="1" fillId="4" borderId="1" xfId="1" applyNumberFormat="1" applyFont="1" applyFill="1" applyBorder="1"/>
    <xf numFmtId="164" fontId="1" fillId="4" borderId="6" xfId="1" applyNumberFormat="1" applyFont="1" applyFill="1" applyBorder="1"/>
    <xf numFmtId="0" fontId="0" fillId="0" borderId="0" xfId="0" applyAlignment="1">
      <alignment wrapText="1"/>
    </xf>
    <xf numFmtId="0" fontId="0" fillId="0" borderId="0" xfId="0" applyAlignment="1">
      <alignment horizontal="center" wrapText="1"/>
    </xf>
    <xf numFmtId="0" fontId="28" fillId="0" borderId="0" xfId="0" applyFont="1" applyAlignment="1">
      <alignment horizontal="center"/>
    </xf>
    <xf numFmtId="0" fontId="28" fillId="0" borderId="0" xfId="0" applyFont="1"/>
    <xf numFmtId="164" fontId="28" fillId="0" borderId="0" xfId="1" applyNumberFormat="1" applyFont="1" applyAlignment="1">
      <alignment horizontal="center"/>
    </xf>
    <xf numFmtId="164" fontId="0" fillId="0" borderId="0" xfId="1" applyNumberFormat="1" applyFont="1" applyAlignment="1">
      <alignment horizontal="center"/>
    </xf>
    <xf numFmtId="164" fontId="31" fillId="0" borderId="1" xfId="1" applyNumberFormat="1" applyFont="1" applyBorder="1"/>
    <xf numFmtId="0" fontId="28" fillId="14" borderId="0" xfId="0" applyFont="1" applyFill="1" applyAlignment="1">
      <alignment horizontal="left"/>
    </xf>
    <xf numFmtId="0" fontId="28" fillId="0" borderId="0" xfId="0" applyFont="1" applyAlignment="1">
      <alignment horizontal="left"/>
    </xf>
    <xf numFmtId="0" fontId="32" fillId="10" borderId="0" xfId="0" applyFont="1" applyFill="1" applyAlignment="1">
      <alignment horizontal="left"/>
    </xf>
    <xf numFmtId="0" fontId="28" fillId="13" borderId="0" xfId="0" applyFont="1" applyFill="1" applyAlignment="1">
      <alignment horizontal="left"/>
    </xf>
    <xf numFmtId="0" fontId="33" fillId="10" borderId="0" xfId="0" applyFont="1" applyFill="1" applyAlignment="1">
      <alignment horizontal="left"/>
    </xf>
    <xf numFmtId="0" fontId="28" fillId="11" borderId="0" xfId="0" applyFont="1" applyFill="1" applyAlignment="1">
      <alignment horizontal="left"/>
    </xf>
    <xf numFmtId="0" fontId="1" fillId="6" borderId="0" xfId="0" applyFont="1" applyFill="1" applyAlignment="1">
      <alignment horizontal="left"/>
    </xf>
    <xf numFmtId="0" fontId="1" fillId="13" borderId="0" xfId="0" applyFont="1" applyFill="1" applyAlignment="1">
      <alignment horizontal="left"/>
    </xf>
    <xf numFmtId="0" fontId="28" fillId="6" borderId="0" xfId="0" applyFont="1" applyFill="1" applyAlignment="1">
      <alignment horizontal="left"/>
    </xf>
    <xf numFmtId="0" fontId="1" fillId="14" borderId="0" xfId="0" applyFont="1" applyFill="1" applyAlignment="1">
      <alignment horizontal="left"/>
    </xf>
    <xf numFmtId="164" fontId="11" fillId="0" borderId="18" xfId="1" applyNumberFormat="1" applyFont="1" applyBorder="1" applyAlignment="1"/>
    <xf numFmtId="164" fontId="6" fillId="0" borderId="18" xfId="1" applyNumberFormat="1" applyFont="1" applyBorder="1" applyAlignment="1"/>
    <xf numFmtId="164" fontId="6" fillId="0" borderId="18" xfId="1" applyNumberFormat="1" applyFont="1" applyBorder="1"/>
    <xf numFmtId="164" fontId="2" fillId="0" borderId="18" xfId="1" applyNumberFormat="1" applyFont="1" applyBorder="1"/>
    <xf numFmtId="164" fontId="6" fillId="0" borderId="19" xfId="1" applyNumberFormat="1" applyFont="1" applyBorder="1"/>
    <xf numFmtId="164" fontId="6" fillId="0" borderId="20" xfId="1" applyNumberFormat="1" applyFont="1" applyBorder="1"/>
    <xf numFmtId="0" fontId="11" fillId="0" borderId="2" xfId="0" applyFont="1" applyBorder="1" applyAlignment="1"/>
    <xf numFmtId="0" fontId="6" fillId="0" borderId="2" xfId="0" applyFont="1" applyBorder="1" applyAlignment="1"/>
    <xf numFmtId="0" fontId="6" fillId="0" borderId="9" xfId="0" applyFont="1" applyBorder="1"/>
    <xf numFmtId="0" fontId="2" fillId="0" borderId="2" xfId="0" applyFont="1" applyBorder="1"/>
    <xf numFmtId="0" fontId="1" fillId="12" borderId="7" xfId="0" applyFont="1" applyFill="1" applyBorder="1"/>
    <xf numFmtId="0" fontId="1" fillId="12" borderId="4" xfId="0" applyFont="1" applyFill="1" applyBorder="1"/>
    <xf numFmtId="164" fontId="1" fillId="12" borderId="4" xfId="1" applyNumberFormat="1" applyFont="1" applyFill="1" applyBorder="1" applyAlignment="1"/>
    <xf numFmtId="164" fontId="1" fillId="12" borderId="4" xfId="1" applyNumberFormat="1" applyFont="1" applyFill="1" applyBorder="1"/>
    <xf numFmtId="164" fontId="1" fillId="12" borderId="21" xfId="1" applyNumberFormat="1" applyFont="1" applyFill="1" applyBorder="1"/>
    <xf numFmtId="0" fontId="6" fillId="12" borderId="4" xfId="0" applyFont="1" applyFill="1" applyBorder="1"/>
    <xf numFmtId="0" fontId="2" fillId="12" borderId="4" xfId="0" applyFont="1" applyFill="1" applyBorder="1" applyAlignment="1">
      <alignment horizontal="center"/>
    </xf>
    <xf numFmtId="0" fontId="6" fillId="12" borderId="12" xfId="0" applyFont="1" applyFill="1" applyBorder="1"/>
    <xf numFmtId="164" fontId="1" fillId="0" borderId="18" xfId="1" applyNumberFormat="1" applyFont="1" applyBorder="1"/>
    <xf numFmtId="164" fontId="11" fillId="0" borderId="18" xfId="1" applyNumberFormat="1" applyFont="1" applyBorder="1"/>
    <xf numFmtId="0" fontId="2" fillId="0" borderId="18" xfId="0" applyFont="1" applyBorder="1"/>
    <xf numFmtId="0" fontId="6" fillId="0" borderId="18" xfId="0" applyFont="1" applyBorder="1"/>
    <xf numFmtId="0" fontId="6" fillId="0" borderId="19" xfId="0" applyFont="1" applyBorder="1"/>
    <xf numFmtId="0" fontId="6" fillId="0" borderId="20" xfId="0" applyFont="1" applyBorder="1"/>
    <xf numFmtId="164" fontId="6" fillId="0" borderId="13" xfId="1" applyNumberFormat="1" applyFont="1" applyBorder="1"/>
    <xf numFmtId="0" fontId="34" fillId="0" borderId="1" xfId="0" applyFont="1" applyBorder="1" applyAlignment="1"/>
    <xf numFmtId="0" fontId="35" fillId="0" borderId="1" xfId="0" applyFont="1" applyBorder="1" applyAlignment="1"/>
    <xf numFmtId="0" fontId="36" fillId="0" borderId="1" xfId="0" applyFont="1" applyBorder="1"/>
    <xf numFmtId="0" fontId="35" fillId="0" borderId="5" xfId="0" applyFont="1" applyBorder="1"/>
    <xf numFmtId="0" fontId="36" fillId="0" borderId="6" xfId="0" applyFont="1" applyBorder="1"/>
    <xf numFmtId="0" fontId="37" fillId="0" borderId="14" xfId="0" applyFont="1" applyBorder="1"/>
    <xf numFmtId="0" fontId="36" fillId="0" borderId="16" xfId="0" applyFont="1" applyBorder="1"/>
    <xf numFmtId="0" fontId="36" fillId="0" borderId="17" xfId="0" applyFont="1" applyBorder="1"/>
    <xf numFmtId="164" fontId="34" fillId="0" borderId="2" xfId="1" applyNumberFormat="1" applyFont="1" applyBorder="1"/>
    <xf numFmtId="164" fontId="36" fillId="0" borderId="2" xfId="1" applyNumberFormat="1" applyFont="1" applyBorder="1"/>
    <xf numFmtId="164" fontId="36" fillId="0" borderId="1" xfId="1" applyNumberFormat="1" applyFont="1" applyBorder="1"/>
    <xf numFmtId="164" fontId="36" fillId="0" borderId="5" xfId="1" applyNumberFormat="1" applyFont="1" applyBorder="1"/>
    <xf numFmtId="164" fontId="36" fillId="0" borderId="16" xfId="1" applyNumberFormat="1" applyFont="1" applyBorder="1"/>
    <xf numFmtId="164" fontId="36" fillId="0" borderId="17" xfId="1" applyNumberFormat="1" applyFont="1" applyBorder="1"/>
    <xf numFmtId="164" fontId="16" fillId="9" borderId="1" xfId="1" applyNumberFormat="1" applyFont="1" applyFill="1" applyBorder="1" applyAlignment="1"/>
    <xf numFmtId="164" fontId="16" fillId="0" borderId="1" xfId="1" applyNumberFormat="1" applyFont="1" applyFill="1" applyBorder="1"/>
    <xf numFmtId="164" fontId="6" fillId="15" borderId="1" xfId="1" applyNumberFormat="1" applyFont="1" applyFill="1" applyBorder="1"/>
    <xf numFmtId="0" fontId="1" fillId="0" borderId="1" xfId="0" applyFont="1" applyBorder="1" applyAlignment="1">
      <alignment horizontal="center" wrapText="1"/>
    </xf>
    <xf numFmtId="164" fontId="1" fillId="4" borderId="1" xfId="1" applyNumberFormat="1" applyFont="1" applyFill="1" applyBorder="1" applyAlignment="1">
      <alignment horizontal="left"/>
    </xf>
    <xf numFmtId="164" fontId="38" fillId="0" borderId="1" xfId="1" applyNumberFormat="1" applyFont="1" applyBorder="1"/>
    <xf numFmtId="164" fontId="38" fillId="0" borderId="6" xfId="1" applyNumberFormat="1" applyFont="1" applyFill="1" applyBorder="1"/>
    <xf numFmtId="0" fontId="0" fillId="0" borderId="0" xfId="0" applyAlignment="1">
      <alignment wrapText="1"/>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wrapText="1"/>
    </xf>
    <xf numFmtId="0" fontId="0" fillId="0" borderId="1" xfId="0" applyBorder="1" applyAlignment="1">
      <alignment wrapText="1"/>
    </xf>
    <xf numFmtId="0" fontId="10" fillId="2" borderId="1" xfId="0" applyFont="1" applyFill="1" applyBorder="1" applyAlignment="1">
      <alignment horizontal="center" wrapText="1"/>
    </xf>
    <xf numFmtId="0" fontId="26" fillId="8" borderId="1" xfId="0" applyFont="1" applyFill="1" applyBorder="1" applyAlignment="1">
      <alignment horizontal="left"/>
    </xf>
    <xf numFmtId="0" fontId="19" fillId="0" borderId="0" xfId="0" applyFont="1" applyAlignment="1">
      <alignment horizontal="center"/>
    </xf>
    <xf numFmtId="0" fontId="0" fillId="0" borderId="0" xfId="0" applyAlignment="1">
      <alignment vertical="top" wrapText="1"/>
    </xf>
    <xf numFmtId="0" fontId="0" fillId="0" borderId="0" xfId="0"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5"/>
  <sheetViews>
    <sheetView tabSelected="1" zoomScaleNormal="100" zoomScaleSheetLayoutView="90" workbookViewId="0">
      <pane ySplit="1020"/>
      <selection activeCell="B1" sqref="B1"/>
      <selection pane="bottomLeft" activeCell="L49" sqref="L49"/>
    </sheetView>
  </sheetViews>
  <sheetFormatPr defaultColWidth="9.140625" defaultRowHeight="12.75" x14ac:dyDescent="0.2"/>
  <cols>
    <col min="1" max="1" width="2.5703125" style="7" customWidth="1"/>
    <col min="2" max="2" width="34.42578125" style="7" customWidth="1"/>
    <col min="3" max="3" width="10.5703125" style="10" hidden="1" customWidth="1"/>
    <col min="4" max="4" width="10.28515625" style="10" hidden="1" customWidth="1"/>
    <col min="5" max="5" width="10.85546875" style="10" hidden="1" customWidth="1"/>
    <col min="6" max="7" width="10.42578125" style="10" hidden="1" customWidth="1"/>
    <col min="8" max="8" width="10.42578125" style="17" hidden="1" customWidth="1"/>
    <col min="9" max="9" width="10.42578125" style="12" customWidth="1"/>
    <col min="10" max="11" width="9.85546875" style="8" customWidth="1"/>
    <col min="12" max="12" width="9.85546875" style="52" customWidth="1"/>
    <col min="13" max="13" width="10.5703125" style="7" customWidth="1"/>
    <col min="14" max="14" width="11.85546875" style="89" customWidth="1"/>
    <col min="15" max="15" width="11.140625" style="7" customWidth="1"/>
    <col min="16" max="16" width="9.140625" style="7"/>
    <col min="17" max="17" width="19.5703125" style="7" customWidth="1"/>
    <col min="18" max="18" width="9.140625" style="53"/>
    <col min="19" max="16384" width="9.140625" style="7"/>
  </cols>
  <sheetData>
    <row r="1" spans="2:17" ht="25.5" x14ac:dyDescent="0.2">
      <c r="B1" s="1" t="s">
        <v>186</v>
      </c>
      <c r="C1" s="2" t="s">
        <v>29</v>
      </c>
      <c r="D1" s="2" t="s">
        <v>28</v>
      </c>
      <c r="E1" s="2" t="s">
        <v>30</v>
      </c>
      <c r="F1" s="2" t="s">
        <v>17</v>
      </c>
      <c r="G1" s="3" t="s">
        <v>32</v>
      </c>
      <c r="H1" s="4" t="s">
        <v>31</v>
      </c>
      <c r="I1" s="48" t="s">
        <v>54</v>
      </c>
      <c r="J1" s="5" t="s">
        <v>62</v>
      </c>
      <c r="K1" s="5" t="s">
        <v>63</v>
      </c>
      <c r="L1" s="61" t="s">
        <v>72</v>
      </c>
      <c r="M1" s="61" t="s">
        <v>153</v>
      </c>
      <c r="N1" s="245" t="s">
        <v>179</v>
      </c>
      <c r="O1" s="245" t="s">
        <v>180</v>
      </c>
    </row>
    <row r="2" spans="2:17" x14ac:dyDescent="0.2">
      <c r="B2" s="1" t="s">
        <v>61</v>
      </c>
      <c r="C2" s="2"/>
      <c r="D2" s="2"/>
      <c r="E2" s="2"/>
      <c r="F2" s="2"/>
      <c r="G2" s="254" t="s">
        <v>60</v>
      </c>
      <c r="H2" s="254"/>
      <c r="I2" s="254"/>
      <c r="L2" s="62"/>
      <c r="M2" s="38"/>
    </row>
    <row r="3" spans="2:17" x14ac:dyDescent="0.2">
      <c r="B3" s="7" t="s">
        <v>5</v>
      </c>
      <c r="C3" s="9"/>
      <c r="F3" s="11">
        <v>3000</v>
      </c>
      <c r="G3" s="11"/>
      <c r="H3" s="12"/>
      <c r="I3" s="14">
        <v>20000</v>
      </c>
      <c r="J3" s="43">
        <v>0</v>
      </c>
      <c r="L3" s="161">
        <v>15000</v>
      </c>
      <c r="M3" s="43"/>
    </row>
    <row r="4" spans="2:17" ht="14.25" x14ac:dyDescent="0.2">
      <c r="B4" s="7" t="s">
        <v>33</v>
      </c>
      <c r="C4" s="9"/>
      <c r="D4" s="9"/>
      <c r="E4" s="9"/>
      <c r="F4" s="11"/>
      <c r="G4" s="11"/>
      <c r="H4" s="12"/>
      <c r="J4" s="43"/>
      <c r="L4" s="64"/>
      <c r="M4" s="192"/>
      <c r="N4" s="90"/>
      <c r="O4" s="57"/>
      <c r="P4" s="58"/>
      <c r="Q4" s="59"/>
    </row>
    <row r="5" spans="2:17" ht="14.25" x14ac:dyDescent="0.2">
      <c r="B5" s="7" t="s">
        <v>34</v>
      </c>
      <c r="C5" s="9"/>
      <c r="D5" s="9"/>
      <c r="E5" s="9"/>
      <c r="F5" s="11"/>
      <c r="G5" s="11"/>
      <c r="H5" s="12"/>
      <c r="I5" s="23"/>
      <c r="J5" s="43"/>
      <c r="L5" s="64"/>
      <c r="M5" s="192"/>
      <c r="N5" s="90"/>
      <c r="O5" s="60"/>
      <c r="P5" s="58"/>
      <c r="Q5" s="59"/>
    </row>
    <row r="6" spans="2:17" ht="14.25" x14ac:dyDescent="0.2">
      <c r="B6" s="38" t="s">
        <v>185</v>
      </c>
      <c r="C6" s="9">
        <v>11500</v>
      </c>
      <c r="D6" s="9">
        <v>5000</v>
      </c>
      <c r="E6" s="9">
        <v>7000</v>
      </c>
      <c r="F6" s="11">
        <v>10000</v>
      </c>
      <c r="G6" s="11">
        <v>10000</v>
      </c>
      <c r="H6" s="12"/>
      <c r="I6" s="21">
        <v>20000</v>
      </c>
      <c r="J6" s="44">
        <v>7000</v>
      </c>
      <c r="K6" s="175">
        <v>30000</v>
      </c>
      <c r="L6" s="64"/>
      <c r="M6" s="247">
        <v>50000</v>
      </c>
      <c r="N6" s="90"/>
      <c r="O6" s="60"/>
      <c r="P6" s="58"/>
      <c r="Q6" s="59"/>
    </row>
    <row r="7" spans="2:17" ht="14.25" x14ac:dyDescent="0.2">
      <c r="B7" s="7" t="s">
        <v>6</v>
      </c>
      <c r="C7" s="9"/>
      <c r="D7" s="9"/>
      <c r="E7" s="9"/>
      <c r="F7" s="11">
        <v>5000</v>
      </c>
      <c r="H7" s="12"/>
      <c r="I7" s="11">
        <v>10000</v>
      </c>
      <c r="J7" s="44">
        <v>7000</v>
      </c>
      <c r="L7" s="163">
        <v>15000</v>
      </c>
      <c r="M7" s="192">
        <v>20000</v>
      </c>
      <c r="N7" s="90"/>
      <c r="O7" s="60"/>
      <c r="P7" s="58"/>
      <c r="Q7" s="59"/>
    </row>
    <row r="8" spans="2:17" ht="14.25" x14ac:dyDescent="0.2">
      <c r="B8" s="7" t="s">
        <v>19</v>
      </c>
      <c r="C8" s="13"/>
      <c r="D8" s="9"/>
      <c r="E8" s="9"/>
      <c r="F8" s="11"/>
      <c r="H8" s="14">
        <v>10000</v>
      </c>
      <c r="I8" s="23"/>
      <c r="J8" s="43"/>
      <c r="L8" s="64"/>
      <c r="M8" s="192">
        <v>20000</v>
      </c>
      <c r="N8" s="90"/>
      <c r="O8" s="60"/>
      <c r="P8" s="58"/>
      <c r="Q8" s="59"/>
    </row>
    <row r="9" spans="2:17" ht="14.25" x14ac:dyDescent="0.2">
      <c r="B9" s="7" t="s">
        <v>35</v>
      </c>
      <c r="C9" s="9"/>
      <c r="D9" s="9"/>
      <c r="E9" s="9"/>
      <c r="F9" s="11"/>
      <c r="G9" s="11"/>
      <c r="H9" s="12"/>
      <c r="I9" s="23"/>
      <c r="J9" s="43"/>
      <c r="L9" s="64"/>
      <c r="M9" s="192"/>
      <c r="N9" s="90"/>
      <c r="O9" s="60"/>
      <c r="P9" s="58"/>
      <c r="Q9" s="59"/>
    </row>
    <row r="10" spans="2:17" ht="14.25" x14ac:dyDescent="0.2">
      <c r="B10" s="7" t="s">
        <v>36</v>
      </c>
      <c r="C10" s="9"/>
      <c r="D10" s="9"/>
      <c r="E10" s="9"/>
      <c r="F10" s="11"/>
      <c r="G10" s="11"/>
      <c r="H10" s="12"/>
      <c r="I10" s="23"/>
      <c r="J10" s="43"/>
      <c r="L10" s="64"/>
      <c r="M10" s="192"/>
      <c r="N10" s="90"/>
      <c r="O10" s="60"/>
      <c r="P10" s="58"/>
      <c r="Q10" s="59"/>
    </row>
    <row r="11" spans="2:17" ht="14.25" x14ac:dyDescent="0.2">
      <c r="B11" s="7" t="s">
        <v>21</v>
      </c>
      <c r="C11" s="9" t="s">
        <v>15</v>
      </c>
      <c r="D11" s="9">
        <v>2000</v>
      </c>
      <c r="E11" s="9"/>
      <c r="F11" s="11" t="s">
        <v>15</v>
      </c>
      <c r="G11" s="11"/>
      <c r="H11" s="12"/>
      <c r="I11" s="23">
        <v>0</v>
      </c>
      <c r="J11" s="43"/>
      <c r="L11" s="163">
        <v>15000</v>
      </c>
      <c r="M11" s="247">
        <v>5000</v>
      </c>
      <c r="N11" s="90"/>
      <c r="O11" s="60"/>
      <c r="P11" s="58"/>
      <c r="Q11" s="59"/>
    </row>
    <row r="12" spans="2:17" ht="14.25" x14ac:dyDescent="0.2">
      <c r="B12" s="7" t="s">
        <v>37</v>
      </c>
      <c r="C12" s="9"/>
      <c r="D12" s="9"/>
      <c r="E12" s="9"/>
      <c r="F12" s="11"/>
      <c r="G12" s="11"/>
      <c r="H12" s="12"/>
      <c r="I12" s="23"/>
      <c r="J12" s="43"/>
      <c r="L12" s="64"/>
      <c r="M12" s="192"/>
      <c r="N12" s="90"/>
      <c r="O12" s="57"/>
      <c r="P12" s="58"/>
      <c r="Q12" s="59"/>
    </row>
    <row r="13" spans="2:17" ht="14.25" x14ac:dyDescent="0.2">
      <c r="B13" s="7" t="s">
        <v>7</v>
      </c>
      <c r="C13" s="9"/>
      <c r="D13" s="9"/>
      <c r="E13" s="15"/>
      <c r="F13" s="11">
        <v>9000</v>
      </c>
      <c r="G13" s="16">
        <v>10000</v>
      </c>
      <c r="H13" s="12"/>
      <c r="I13" s="23"/>
      <c r="J13" s="43"/>
      <c r="L13" s="172">
        <v>0</v>
      </c>
      <c r="M13" s="248">
        <v>15000</v>
      </c>
      <c r="N13" s="90"/>
      <c r="O13" s="60"/>
      <c r="P13" s="58"/>
      <c r="Q13" s="59"/>
    </row>
    <row r="14" spans="2:17" ht="14.25" x14ac:dyDescent="0.2">
      <c r="B14" s="7" t="s">
        <v>27</v>
      </c>
      <c r="C14" s="9"/>
      <c r="D14" s="9">
        <v>1000</v>
      </c>
      <c r="E14" s="9"/>
      <c r="F14" s="11"/>
      <c r="G14" s="11"/>
      <c r="I14" s="11">
        <v>7000</v>
      </c>
      <c r="J14" s="43"/>
      <c r="L14" s="64"/>
      <c r="M14" s="192"/>
      <c r="N14" s="90"/>
      <c r="O14" s="60"/>
      <c r="P14" s="58"/>
      <c r="Q14" s="59"/>
    </row>
    <row r="15" spans="2:17" ht="14.25" x14ac:dyDescent="0.2">
      <c r="B15" s="7" t="s">
        <v>8</v>
      </c>
      <c r="C15" s="9"/>
      <c r="D15" s="9"/>
      <c r="E15" s="15"/>
      <c r="F15" s="11">
        <v>3000</v>
      </c>
      <c r="G15" s="11"/>
      <c r="H15" s="12"/>
      <c r="I15" s="49"/>
      <c r="J15" s="43"/>
      <c r="L15" s="172">
        <v>0</v>
      </c>
      <c r="M15" s="247">
        <v>5000</v>
      </c>
      <c r="N15" s="90"/>
      <c r="O15" s="60"/>
      <c r="P15" s="58"/>
      <c r="Q15" s="59"/>
    </row>
    <row r="16" spans="2:17" ht="14.25" x14ac:dyDescent="0.2">
      <c r="B16" s="7" t="s">
        <v>11</v>
      </c>
      <c r="C16" s="9"/>
      <c r="D16" s="9"/>
      <c r="E16" s="15"/>
      <c r="F16" s="11">
        <v>6000</v>
      </c>
      <c r="G16" s="11"/>
      <c r="H16" s="12"/>
      <c r="I16" s="13">
        <v>30000</v>
      </c>
      <c r="J16" s="175">
        <v>15000</v>
      </c>
      <c r="K16" s="44">
        <v>30000</v>
      </c>
      <c r="L16" s="162">
        <v>15000</v>
      </c>
      <c r="M16" s="247">
        <v>34500</v>
      </c>
      <c r="N16" s="90"/>
      <c r="O16" s="60"/>
      <c r="P16" s="58"/>
      <c r="Q16" s="59"/>
    </row>
    <row r="17" spans="2:13" x14ac:dyDescent="0.2">
      <c r="B17" s="6" t="s">
        <v>38</v>
      </c>
      <c r="C17" s="18">
        <v>6000</v>
      </c>
      <c r="D17" s="9"/>
      <c r="E17" s="9"/>
      <c r="F17" s="11"/>
      <c r="G17" s="16">
        <v>10000</v>
      </c>
      <c r="H17" s="12"/>
      <c r="I17" s="23"/>
      <c r="J17" s="43"/>
      <c r="K17" s="44">
        <v>15596</v>
      </c>
      <c r="L17" s="64"/>
      <c r="M17" s="247">
        <v>20000</v>
      </c>
    </row>
    <row r="18" spans="2:13" x14ac:dyDescent="0.2">
      <c r="B18" s="7" t="s">
        <v>39</v>
      </c>
      <c r="C18" s="9"/>
      <c r="D18" s="9"/>
      <c r="E18" s="9"/>
      <c r="F18" s="11"/>
      <c r="G18" s="11"/>
      <c r="H18" s="12"/>
      <c r="I18" s="23"/>
      <c r="J18" s="43"/>
      <c r="L18" s="64"/>
      <c r="M18" s="43"/>
    </row>
    <row r="19" spans="2:13" x14ac:dyDescent="0.2">
      <c r="B19" s="7" t="s">
        <v>40</v>
      </c>
      <c r="C19" s="9"/>
      <c r="D19" s="9"/>
      <c r="E19" s="9"/>
      <c r="F19" s="11"/>
      <c r="G19" s="11"/>
      <c r="H19" s="12"/>
      <c r="I19" s="23"/>
      <c r="J19" s="43"/>
      <c r="L19" s="64"/>
      <c r="M19" s="43"/>
    </row>
    <row r="20" spans="2:13" x14ac:dyDescent="0.2">
      <c r="B20" s="7" t="s">
        <v>13</v>
      </c>
      <c r="C20" s="9"/>
      <c r="D20" s="9"/>
      <c r="E20" s="9"/>
      <c r="F20" s="11"/>
      <c r="G20" s="11"/>
      <c r="H20" s="12"/>
      <c r="I20" s="23"/>
      <c r="J20" s="43"/>
      <c r="L20" s="64"/>
      <c r="M20" s="43"/>
    </row>
    <row r="21" spans="2:13" x14ac:dyDescent="0.2">
      <c r="B21" s="7" t="s">
        <v>41</v>
      </c>
      <c r="C21" s="9"/>
      <c r="D21" s="9"/>
      <c r="E21" s="9"/>
      <c r="F21" s="11"/>
      <c r="G21" s="11"/>
      <c r="H21" s="12"/>
      <c r="I21" s="23"/>
      <c r="J21" s="44">
        <v>0</v>
      </c>
      <c r="L21" s="64"/>
      <c r="M21" s="19"/>
    </row>
    <row r="22" spans="2:13" x14ac:dyDescent="0.2">
      <c r="B22" s="7" t="s">
        <v>9</v>
      </c>
      <c r="C22" s="9"/>
      <c r="D22" s="9"/>
      <c r="E22" s="9"/>
      <c r="F22" s="11"/>
      <c r="G22" s="11"/>
      <c r="H22" s="12"/>
      <c r="I22" s="23"/>
      <c r="J22" s="43"/>
      <c r="L22" s="64"/>
      <c r="M22" s="19"/>
    </row>
    <row r="23" spans="2:13" x14ac:dyDescent="0.2">
      <c r="B23" s="7" t="s">
        <v>26</v>
      </c>
      <c r="C23" s="9"/>
      <c r="D23" s="9">
        <v>1000</v>
      </c>
      <c r="E23" s="9"/>
      <c r="F23" s="11"/>
      <c r="G23" s="11"/>
      <c r="H23" s="12"/>
      <c r="I23" s="23"/>
      <c r="J23" s="43"/>
      <c r="L23" s="64"/>
      <c r="M23" s="19"/>
    </row>
    <row r="24" spans="2:13" x14ac:dyDescent="0.2">
      <c r="B24" s="7" t="s">
        <v>42</v>
      </c>
      <c r="C24" s="15"/>
      <c r="D24" s="9"/>
      <c r="E24" s="9"/>
      <c r="F24" s="11"/>
      <c r="G24" s="11"/>
      <c r="H24" s="12"/>
      <c r="I24" s="23"/>
      <c r="J24" s="44">
        <v>7000</v>
      </c>
      <c r="L24" s="64"/>
      <c r="M24" s="19"/>
    </row>
    <row r="25" spans="2:13" x14ac:dyDescent="0.2">
      <c r="B25" s="7" t="s">
        <v>4</v>
      </c>
      <c r="C25" s="9">
        <v>3000</v>
      </c>
      <c r="D25" s="9"/>
      <c r="E25" s="9">
        <v>1000</v>
      </c>
      <c r="F25" s="11" t="s">
        <v>15</v>
      </c>
      <c r="H25" s="16">
        <v>10000</v>
      </c>
      <c r="I25" s="23"/>
      <c r="J25" s="43"/>
      <c r="L25" s="176">
        <v>14000</v>
      </c>
      <c r="M25" s="19"/>
    </row>
    <row r="26" spans="2:13" x14ac:dyDescent="0.2">
      <c r="B26" s="7" t="s">
        <v>43</v>
      </c>
      <c r="C26" s="9"/>
      <c r="D26" s="9"/>
      <c r="E26" s="9"/>
      <c r="F26" s="11"/>
      <c r="G26" s="11"/>
      <c r="H26" s="12"/>
      <c r="I26" s="23"/>
      <c r="J26" s="43"/>
      <c r="L26" s="177"/>
      <c r="M26" s="19"/>
    </row>
    <row r="27" spans="2:13" x14ac:dyDescent="0.2">
      <c r="B27" s="7" t="s">
        <v>44</v>
      </c>
      <c r="C27" s="9"/>
      <c r="D27" s="9"/>
      <c r="E27" s="9"/>
      <c r="F27" s="11"/>
      <c r="G27" s="11"/>
      <c r="H27" s="12"/>
      <c r="I27" s="23"/>
      <c r="J27" s="43"/>
      <c r="L27" s="176">
        <v>15000</v>
      </c>
      <c r="M27" s="19"/>
    </row>
    <row r="28" spans="2:13" x14ac:dyDescent="0.2">
      <c r="B28" s="7" t="s">
        <v>45</v>
      </c>
      <c r="C28" s="9"/>
      <c r="D28" s="9"/>
      <c r="E28" s="9"/>
      <c r="F28" s="11"/>
      <c r="G28" s="11"/>
      <c r="H28" s="12"/>
      <c r="I28" s="23"/>
      <c r="J28" s="43"/>
      <c r="L28" s="64"/>
      <c r="M28" s="19"/>
    </row>
    <row r="29" spans="2:13" x14ac:dyDescent="0.2">
      <c r="B29" s="7" t="s">
        <v>24</v>
      </c>
      <c r="C29" s="9">
        <v>2500</v>
      </c>
      <c r="D29" s="9"/>
      <c r="E29" s="9"/>
      <c r="F29" s="11"/>
      <c r="G29" s="11"/>
      <c r="H29" s="12"/>
      <c r="I29" s="23"/>
      <c r="J29" s="43">
        <v>0</v>
      </c>
      <c r="L29" s="64"/>
      <c r="M29" s="19"/>
    </row>
    <row r="30" spans="2:13" x14ac:dyDescent="0.2">
      <c r="B30" s="7" t="s">
        <v>18</v>
      </c>
      <c r="C30" s="9"/>
      <c r="D30" s="9"/>
      <c r="E30" s="9"/>
      <c r="F30" s="11">
        <v>5000</v>
      </c>
      <c r="G30" s="11"/>
      <c r="H30" s="12"/>
      <c r="I30" s="23"/>
      <c r="J30" s="43"/>
      <c r="L30" s="161">
        <v>12000</v>
      </c>
      <c r="M30" s="19"/>
    </row>
    <row r="31" spans="2:13" x14ac:dyDescent="0.2">
      <c r="B31" s="7" t="s">
        <v>12</v>
      </c>
      <c r="C31" s="9"/>
      <c r="D31" s="9"/>
      <c r="E31" s="9"/>
      <c r="F31" s="11"/>
      <c r="G31" s="11"/>
      <c r="H31" s="12"/>
      <c r="I31" s="23"/>
      <c r="J31" s="43"/>
      <c r="L31" s="64"/>
      <c r="M31" s="19"/>
    </row>
    <row r="32" spans="2:13" x14ac:dyDescent="0.2">
      <c r="B32" s="7" t="s">
        <v>46</v>
      </c>
      <c r="C32" s="9"/>
      <c r="D32" s="9"/>
      <c r="E32" s="9"/>
      <c r="F32" s="11"/>
      <c r="G32" s="11"/>
      <c r="H32" s="12"/>
      <c r="I32" s="23"/>
      <c r="J32" s="43"/>
      <c r="L32" s="64"/>
      <c r="M32" s="19"/>
    </row>
    <row r="33" spans="2:18" x14ac:dyDescent="0.2">
      <c r="B33" s="7" t="s">
        <v>14</v>
      </c>
      <c r="C33" s="9">
        <v>3000</v>
      </c>
      <c r="D33" s="9"/>
      <c r="E33" s="9" t="s">
        <v>15</v>
      </c>
      <c r="F33" s="11">
        <v>14000</v>
      </c>
      <c r="G33" s="11"/>
      <c r="H33" s="12"/>
      <c r="I33" s="23"/>
      <c r="J33" s="43"/>
      <c r="L33" s="64"/>
      <c r="M33" s="19"/>
    </row>
    <row r="34" spans="2:18" x14ac:dyDescent="0.2">
      <c r="B34" s="7" t="s">
        <v>47</v>
      </c>
      <c r="C34" s="9"/>
      <c r="D34" s="9"/>
      <c r="E34" s="9"/>
      <c r="F34" s="11"/>
      <c r="G34" s="11"/>
      <c r="H34" s="12"/>
      <c r="I34" s="23"/>
      <c r="J34" s="43"/>
      <c r="L34" s="64"/>
      <c r="M34" s="19"/>
    </row>
    <row r="35" spans="2:18" x14ac:dyDescent="0.2">
      <c r="B35" s="7" t="s">
        <v>49</v>
      </c>
      <c r="C35" s="9"/>
      <c r="D35" s="9"/>
      <c r="E35" s="9"/>
      <c r="F35" s="11"/>
      <c r="G35" s="11"/>
      <c r="H35" s="12"/>
      <c r="I35" s="23"/>
      <c r="J35" s="43"/>
      <c r="L35" s="64"/>
      <c r="M35" s="19"/>
    </row>
    <row r="36" spans="2:18" x14ac:dyDescent="0.2">
      <c r="B36" s="7" t="s">
        <v>48</v>
      </c>
      <c r="C36" s="9"/>
      <c r="D36" s="9"/>
      <c r="E36" s="9"/>
      <c r="F36" s="11"/>
      <c r="G36" s="11"/>
      <c r="H36" s="12"/>
      <c r="I36" s="23"/>
      <c r="J36" s="43"/>
      <c r="L36" s="64"/>
      <c r="M36" s="19"/>
    </row>
    <row r="37" spans="2:18" x14ac:dyDescent="0.2">
      <c r="B37" s="7" t="s">
        <v>25</v>
      </c>
      <c r="C37" s="9">
        <v>10000</v>
      </c>
      <c r="D37" s="9"/>
      <c r="E37" s="9"/>
      <c r="F37" s="11"/>
      <c r="G37" s="11"/>
      <c r="I37" s="11">
        <v>21500</v>
      </c>
      <c r="J37" s="43"/>
      <c r="L37" s="64"/>
      <c r="M37" s="19"/>
    </row>
    <row r="38" spans="2:18" x14ac:dyDescent="0.2">
      <c r="B38" s="7" t="s">
        <v>20</v>
      </c>
      <c r="C38" s="9"/>
      <c r="D38" s="9"/>
      <c r="E38" s="9"/>
      <c r="F38" s="11"/>
      <c r="G38" s="11"/>
      <c r="H38" s="12"/>
      <c r="I38" s="23"/>
      <c r="J38" s="43"/>
      <c r="L38" s="64"/>
      <c r="M38" s="19"/>
    </row>
    <row r="39" spans="2:18" x14ac:dyDescent="0.2">
      <c r="B39" s="7" t="s">
        <v>1</v>
      </c>
      <c r="C39" s="9">
        <v>1000</v>
      </c>
      <c r="D39" s="9"/>
      <c r="E39" s="9">
        <v>6527</v>
      </c>
      <c r="F39" s="11"/>
      <c r="G39" s="11"/>
      <c r="H39" s="12"/>
      <c r="I39" s="23"/>
      <c r="J39" s="43"/>
      <c r="L39" s="64"/>
      <c r="M39" s="19"/>
    </row>
    <row r="40" spans="2:18" x14ac:dyDescent="0.2">
      <c r="B40" s="7" t="s">
        <v>50</v>
      </c>
      <c r="C40" s="9"/>
      <c r="D40" s="9"/>
      <c r="E40" s="9"/>
      <c r="F40" s="11"/>
      <c r="G40" s="11"/>
      <c r="H40" s="12"/>
      <c r="I40" s="23"/>
      <c r="J40" s="43"/>
      <c r="L40" s="64"/>
      <c r="M40" s="19"/>
    </row>
    <row r="41" spans="2:18" x14ac:dyDescent="0.2">
      <c r="B41" s="7" t="s">
        <v>51</v>
      </c>
      <c r="C41" s="9"/>
      <c r="D41" s="9"/>
      <c r="E41" s="9"/>
      <c r="F41" s="11"/>
      <c r="G41" s="11"/>
      <c r="H41" s="12"/>
      <c r="I41" s="23"/>
      <c r="J41" s="43"/>
      <c r="L41" s="161">
        <v>20000</v>
      </c>
      <c r="M41" s="19"/>
    </row>
    <row r="42" spans="2:18" x14ac:dyDescent="0.2">
      <c r="B42" s="7" t="s">
        <v>3</v>
      </c>
      <c r="C42" s="9"/>
      <c r="D42" s="9"/>
      <c r="E42" s="9">
        <v>2000</v>
      </c>
      <c r="F42" s="11">
        <v>5000</v>
      </c>
      <c r="G42" s="9">
        <v>31000</v>
      </c>
      <c r="H42" s="12"/>
      <c r="I42" s="11">
        <v>15000</v>
      </c>
      <c r="J42" s="43"/>
      <c r="K42" s="44">
        <v>12465</v>
      </c>
      <c r="L42" s="64"/>
      <c r="M42" s="19"/>
    </row>
    <row r="43" spans="2:18" x14ac:dyDescent="0.2">
      <c r="B43" s="7" t="s">
        <v>2</v>
      </c>
      <c r="C43" s="9">
        <v>2000</v>
      </c>
      <c r="D43" s="9">
        <v>1000</v>
      </c>
      <c r="E43" s="15"/>
      <c r="F43" s="11">
        <v>7000</v>
      </c>
      <c r="G43" s="11"/>
      <c r="H43" s="12"/>
      <c r="I43" s="23"/>
      <c r="J43" s="43"/>
      <c r="L43" s="64"/>
      <c r="M43" s="19"/>
    </row>
    <row r="44" spans="2:18" x14ac:dyDescent="0.2">
      <c r="B44" s="7" t="s">
        <v>22</v>
      </c>
      <c r="C44" s="9">
        <v>3000</v>
      </c>
      <c r="D44" s="9"/>
      <c r="E44" s="9" t="s">
        <v>15</v>
      </c>
      <c r="G44" s="16">
        <v>10000</v>
      </c>
      <c r="H44" s="12"/>
      <c r="I44" s="23"/>
      <c r="J44" s="44">
        <v>7000</v>
      </c>
      <c r="L44" s="64"/>
      <c r="M44" s="19"/>
    </row>
    <row r="45" spans="2:18" x14ac:dyDescent="0.2">
      <c r="B45" s="7" t="s">
        <v>16</v>
      </c>
      <c r="C45" s="9"/>
      <c r="D45" s="9">
        <v>2000</v>
      </c>
      <c r="E45" s="9" t="s">
        <v>15</v>
      </c>
      <c r="F45" s="11">
        <v>4854</v>
      </c>
      <c r="G45" s="11"/>
      <c r="I45" s="50">
        <v>35000</v>
      </c>
      <c r="J45" s="45">
        <v>0</v>
      </c>
      <c r="L45" s="176">
        <v>7000</v>
      </c>
      <c r="M45" s="19"/>
    </row>
    <row r="46" spans="2:18" x14ac:dyDescent="0.2">
      <c r="B46" s="7" t="s">
        <v>10</v>
      </c>
      <c r="C46" s="9"/>
      <c r="D46" s="9"/>
      <c r="F46" s="9">
        <v>3000</v>
      </c>
      <c r="G46" s="11"/>
      <c r="H46" s="12"/>
      <c r="I46" s="23"/>
      <c r="J46" s="43"/>
      <c r="L46" s="172">
        <v>0</v>
      </c>
      <c r="M46" s="19"/>
    </row>
    <row r="47" spans="2:18" x14ac:dyDescent="0.2">
      <c r="B47" s="7" t="s">
        <v>52</v>
      </c>
      <c r="C47" s="9"/>
      <c r="D47" s="9"/>
      <c r="E47" s="11"/>
      <c r="F47" s="11"/>
      <c r="G47" s="11"/>
      <c r="H47" s="12"/>
      <c r="I47" s="23"/>
      <c r="J47" s="43"/>
      <c r="L47" s="64"/>
      <c r="M47" s="19"/>
    </row>
    <row r="48" spans="2:18" s="27" customFormat="1" ht="13.5" thickBot="1" x14ac:dyDescent="0.25">
      <c r="B48" s="27" t="s">
        <v>23</v>
      </c>
      <c r="C48" s="28"/>
      <c r="D48" s="28"/>
      <c r="E48" s="28"/>
      <c r="F48" s="28">
        <v>5000</v>
      </c>
      <c r="G48" s="28"/>
      <c r="H48" s="29"/>
      <c r="I48" s="51"/>
      <c r="J48" s="46"/>
      <c r="K48" s="30"/>
      <c r="L48" s="65"/>
      <c r="M48" s="19"/>
      <c r="N48" s="89"/>
      <c r="O48" s="7"/>
      <c r="P48" s="7"/>
      <c r="Q48" s="7"/>
      <c r="R48" s="54"/>
    </row>
    <row r="49" spans="1:18" s="31" customFormat="1" ht="13.5" thickBot="1" x14ac:dyDescent="0.25">
      <c r="B49" s="87" t="s">
        <v>77</v>
      </c>
      <c r="C49" s="33">
        <f t="shared" ref="C49:N49" si="0">SUM(C3:C48)</f>
        <v>42000</v>
      </c>
      <c r="D49" s="33">
        <f t="shared" si="0"/>
        <v>12000</v>
      </c>
      <c r="E49" s="33">
        <f t="shared" si="0"/>
        <v>16527</v>
      </c>
      <c r="F49" s="33">
        <f t="shared" si="0"/>
        <v>79854</v>
      </c>
      <c r="G49" s="33">
        <f t="shared" si="0"/>
        <v>71000</v>
      </c>
      <c r="H49" s="33">
        <f t="shared" si="0"/>
        <v>20000</v>
      </c>
      <c r="I49" s="158">
        <f t="shared" si="0"/>
        <v>158500</v>
      </c>
      <c r="J49" s="158">
        <f t="shared" si="0"/>
        <v>43000</v>
      </c>
      <c r="K49" s="158">
        <f t="shared" si="0"/>
        <v>88061</v>
      </c>
      <c r="L49" s="47">
        <f t="shared" si="0"/>
        <v>128000</v>
      </c>
      <c r="M49" s="47">
        <f t="shared" si="0"/>
        <v>169500</v>
      </c>
      <c r="N49" s="47">
        <f t="shared" si="0"/>
        <v>0</v>
      </c>
      <c r="O49" s="7"/>
      <c r="P49" s="7"/>
      <c r="Q49" s="7"/>
      <c r="R49" s="55"/>
    </row>
    <row r="50" spans="1:18" s="24" customFormat="1" x14ac:dyDescent="0.2">
      <c r="C50" s="32"/>
      <c r="D50" s="32"/>
      <c r="E50" s="32"/>
      <c r="F50" s="32"/>
      <c r="G50" s="32"/>
      <c r="H50" s="25"/>
      <c r="I50" s="25"/>
      <c r="J50" s="26"/>
      <c r="K50" s="26"/>
      <c r="L50" s="63"/>
      <c r="M50" s="7"/>
      <c r="N50" s="89"/>
      <c r="O50" s="7"/>
      <c r="P50" s="7"/>
      <c r="Q50" s="7"/>
      <c r="R50" s="56"/>
    </row>
    <row r="51" spans="1:18" s="72" customFormat="1" ht="15" x14ac:dyDescent="0.3">
      <c r="A51" s="255" t="s">
        <v>59</v>
      </c>
      <c r="B51" s="255"/>
      <c r="C51" s="82" t="s">
        <v>15</v>
      </c>
      <c r="D51" s="71"/>
      <c r="E51" s="73" t="s">
        <v>15</v>
      </c>
      <c r="F51" s="73" t="s">
        <v>15</v>
      </c>
      <c r="G51" s="83"/>
      <c r="I51" s="84" t="s">
        <v>69</v>
      </c>
      <c r="J51" s="85" t="s">
        <v>70</v>
      </c>
      <c r="K51" s="85" t="s">
        <v>71</v>
      </c>
      <c r="L51" s="86" t="s">
        <v>73</v>
      </c>
      <c r="M51" s="151" t="s">
        <v>152</v>
      </c>
      <c r="N51" s="92" t="s">
        <v>182</v>
      </c>
      <c r="R51" s="74"/>
    </row>
    <row r="52" spans="1:18" x14ac:dyDescent="0.2">
      <c r="A52" s="34"/>
      <c r="B52" s="34" t="s">
        <v>64</v>
      </c>
      <c r="C52" s="35">
        <v>66594</v>
      </c>
      <c r="D52" s="35">
        <v>75486</v>
      </c>
      <c r="E52" s="35">
        <v>97205</v>
      </c>
      <c r="F52" s="35">
        <v>122581</v>
      </c>
      <c r="G52" s="35">
        <v>182519</v>
      </c>
      <c r="H52" s="35">
        <v>100233</v>
      </c>
      <c r="I52" s="35">
        <v>129786</v>
      </c>
      <c r="J52" s="36">
        <v>117253</v>
      </c>
      <c r="K52" s="36">
        <v>124679</v>
      </c>
      <c r="L52" s="68">
        <v>472070</v>
      </c>
      <c r="M52" s="150">
        <v>443168</v>
      </c>
      <c r="N52" s="150">
        <v>425363</v>
      </c>
      <c r="O52" s="150">
        <v>441838</v>
      </c>
    </row>
    <row r="53" spans="1:18" x14ac:dyDescent="0.2">
      <c r="A53" s="34"/>
      <c r="B53" s="34" t="s">
        <v>158</v>
      </c>
      <c r="C53" s="35"/>
      <c r="D53" s="35"/>
      <c r="E53" s="35"/>
      <c r="F53" s="35"/>
      <c r="G53" s="35"/>
      <c r="H53" s="35">
        <v>441</v>
      </c>
      <c r="I53" s="23">
        <v>374</v>
      </c>
      <c r="J53" s="19">
        <v>993.39</v>
      </c>
      <c r="K53" s="19">
        <v>1964</v>
      </c>
      <c r="L53" s="93">
        <v>2668</v>
      </c>
      <c r="M53" s="244"/>
      <c r="N53" s="91"/>
    </row>
    <row r="54" spans="1:18" s="181" customFormat="1" x14ac:dyDescent="0.2">
      <c r="A54" s="178"/>
      <c r="B54" s="178" t="s">
        <v>65</v>
      </c>
      <c r="C54" s="179">
        <v>13319</v>
      </c>
      <c r="D54" s="179"/>
      <c r="E54" s="179"/>
      <c r="F54" s="179">
        <v>24116</v>
      </c>
      <c r="G54" s="179">
        <v>90973</v>
      </c>
      <c r="H54" s="179">
        <v>49896</v>
      </c>
      <c r="I54" s="183">
        <v>60706</v>
      </c>
      <c r="J54" s="184">
        <v>55488</v>
      </c>
      <c r="K54" s="184">
        <v>62836</v>
      </c>
      <c r="L54" s="185">
        <v>236035</v>
      </c>
      <c r="M54" s="180">
        <v>222917</v>
      </c>
      <c r="N54" s="246">
        <f>0.5*N52</f>
        <v>212681.5</v>
      </c>
      <c r="O54" s="246">
        <f>0.5*O52</f>
        <v>220919</v>
      </c>
      <c r="R54" s="182"/>
    </row>
    <row r="55" spans="1:18" x14ac:dyDescent="0.2">
      <c r="A55" s="38"/>
      <c r="B55" s="38" t="s">
        <v>66</v>
      </c>
      <c r="C55" s="11">
        <v>57739</v>
      </c>
      <c r="D55" s="11">
        <v>27036</v>
      </c>
      <c r="E55" s="20">
        <v>21012</v>
      </c>
      <c r="F55" s="11">
        <v>62368</v>
      </c>
      <c r="G55" s="11">
        <v>40979</v>
      </c>
      <c r="H55" s="11">
        <v>81801</v>
      </c>
      <c r="I55" s="66">
        <f t="shared" ref="I55:N55" si="1">H69</f>
        <v>143638</v>
      </c>
      <c r="J55" s="70">
        <f t="shared" si="1"/>
        <v>53844</v>
      </c>
      <c r="K55" s="19">
        <f t="shared" si="1"/>
        <v>39618.39</v>
      </c>
      <c r="L55" s="70">
        <f t="shared" si="1"/>
        <v>10213.39</v>
      </c>
      <c r="M55" s="70">
        <f t="shared" si="1"/>
        <v>49194.390000000014</v>
      </c>
      <c r="N55" s="70">
        <f t="shared" si="1"/>
        <v>44945.390000000014</v>
      </c>
    </row>
    <row r="56" spans="1:18" x14ac:dyDescent="0.2">
      <c r="A56" s="38" t="s">
        <v>58</v>
      </c>
      <c r="B56" s="38" t="s">
        <v>55</v>
      </c>
      <c r="C56" s="11">
        <v>84992</v>
      </c>
      <c r="D56" s="11">
        <v>6700</v>
      </c>
      <c r="E56" s="11">
        <v>27500</v>
      </c>
      <c r="F56" s="14">
        <v>0</v>
      </c>
      <c r="G56" s="11">
        <v>21000</v>
      </c>
      <c r="H56" s="42">
        <v>46500</v>
      </c>
      <c r="I56" s="66">
        <v>0</v>
      </c>
      <c r="J56" s="70">
        <v>6016</v>
      </c>
      <c r="K56" s="19">
        <v>9472</v>
      </c>
      <c r="L56" s="69">
        <v>5968</v>
      </c>
      <c r="N56" s="91"/>
    </row>
    <row r="57" spans="1:18" x14ac:dyDescent="0.2">
      <c r="A57" s="38" t="s">
        <v>57</v>
      </c>
      <c r="B57" s="38" t="s">
        <v>53</v>
      </c>
      <c r="C57" s="11">
        <v>91692</v>
      </c>
      <c r="D57" s="11">
        <v>52500</v>
      </c>
      <c r="E57" s="11">
        <v>2990</v>
      </c>
      <c r="F57" s="11">
        <v>0</v>
      </c>
      <c r="G57" s="11">
        <v>4000</v>
      </c>
      <c r="H57" s="11"/>
      <c r="I57" s="66">
        <v>0</v>
      </c>
      <c r="J57" s="70"/>
      <c r="K57" s="19"/>
      <c r="L57" s="69"/>
      <c r="N57" s="91"/>
    </row>
    <row r="58" spans="1:18" s="78" customFormat="1" x14ac:dyDescent="0.2">
      <c r="A58" s="75" t="s">
        <v>58</v>
      </c>
      <c r="B58" s="75" t="s">
        <v>74</v>
      </c>
      <c r="C58" s="76">
        <v>42000</v>
      </c>
      <c r="D58" s="76">
        <v>12000</v>
      </c>
      <c r="E58" s="77">
        <v>14859</v>
      </c>
      <c r="F58" s="77">
        <v>79854</v>
      </c>
      <c r="G58" s="76">
        <v>71000</v>
      </c>
      <c r="H58" s="76">
        <v>20000</v>
      </c>
      <c r="I58" s="242">
        <v>64706</v>
      </c>
      <c r="J58" s="80">
        <f>J52+J53-J54+J55+J56-J57</f>
        <v>122618.39</v>
      </c>
      <c r="K58" s="79">
        <f>K52+K53-K54+K55+K56-K57</f>
        <v>112897.39</v>
      </c>
      <c r="L58" s="80">
        <f>L52+L53-L54+L55+L56-L57</f>
        <v>254884.39</v>
      </c>
      <c r="M58" s="80">
        <f>M52+M53-M54+M55+M56-M57</f>
        <v>269445.39</v>
      </c>
      <c r="N58" s="80">
        <f t="shared" ref="N58:O58" si="2">N52+N53-N54+N55+N56-N57</f>
        <v>257626.89</v>
      </c>
      <c r="O58" s="80">
        <f t="shared" si="2"/>
        <v>220919</v>
      </c>
      <c r="R58" s="81"/>
    </row>
    <row r="59" spans="1:18" x14ac:dyDescent="0.2">
      <c r="A59" s="38" t="s">
        <v>57</v>
      </c>
      <c r="B59" s="41" t="s">
        <v>67</v>
      </c>
      <c r="C59" s="11">
        <v>11288</v>
      </c>
      <c r="D59" s="11">
        <v>26000</v>
      </c>
      <c r="E59" s="13">
        <v>38000</v>
      </c>
      <c r="F59" s="11">
        <v>40000</v>
      </c>
      <c r="G59" s="22"/>
      <c r="H59" s="11">
        <v>15000</v>
      </c>
      <c r="I59" s="66">
        <v>0</v>
      </c>
      <c r="J59" s="70">
        <v>15000</v>
      </c>
      <c r="K59" s="19">
        <v>15000</v>
      </c>
      <c r="L59" s="171">
        <v>30000</v>
      </c>
      <c r="M59" s="171">
        <v>30000</v>
      </c>
      <c r="N59" s="171">
        <v>30000</v>
      </c>
      <c r="O59" s="171">
        <v>30000</v>
      </c>
    </row>
    <row r="60" spans="1:18" x14ac:dyDescent="0.2">
      <c r="A60" s="38" t="s">
        <v>57</v>
      </c>
      <c r="B60" s="38"/>
      <c r="C60" s="11"/>
      <c r="D60" s="11"/>
      <c r="E60" s="11"/>
      <c r="F60" s="11"/>
      <c r="G60" s="11"/>
      <c r="H60" s="11"/>
      <c r="I60" s="66"/>
      <c r="J60" s="70"/>
      <c r="K60" s="19"/>
      <c r="L60" s="69"/>
      <c r="M60" s="69"/>
      <c r="N60" s="91"/>
    </row>
    <row r="61" spans="1:18" x14ac:dyDescent="0.2">
      <c r="A61" s="38" t="s">
        <v>57</v>
      </c>
      <c r="B61" s="41" t="s">
        <v>68</v>
      </c>
      <c r="C61" s="39" t="s">
        <v>15</v>
      </c>
      <c r="D61" s="39" t="s">
        <v>15</v>
      </c>
      <c r="E61" s="39" t="s">
        <v>15</v>
      </c>
      <c r="F61" s="39" t="s">
        <v>15</v>
      </c>
      <c r="G61" s="39" t="s">
        <v>15</v>
      </c>
      <c r="H61" s="39" t="s">
        <v>15</v>
      </c>
      <c r="I61" s="243">
        <v>0</v>
      </c>
      <c r="J61" s="70">
        <v>25000</v>
      </c>
      <c r="K61" s="19">
        <v>0</v>
      </c>
      <c r="L61" s="69">
        <v>25000</v>
      </c>
      <c r="M61" s="69">
        <v>25000</v>
      </c>
      <c r="N61" s="69">
        <v>25000</v>
      </c>
      <c r="O61" s="69">
        <v>25000</v>
      </c>
    </row>
    <row r="62" spans="1:18" x14ac:dyDescent="0.2">
      <c r="A62" s="38" t="s">
        <v>57</v>
      </c>
      <c r="B62" s="38"/>
      <c r="C62" s="22"/>
      <c r="D62" s="11"/>
      <c r="E62" s="11"/>
      <c r="F62" s="11">
        <v>0</v>
      </c>
      <c r="G62" s="21">
        <v>-3276</v>
      </c>
      <c r="H62" s="21"/>
      <c r="I62" s="11"/>
      <c r="J62" s="19"/>
      <c r="K62" s="19"/>
      <c r="L62" s="173"/>
      <c r="M62" s="173"/>
      <c r="N62" s="174"/>
    </row>
    <row r="63" spans="1:18" x14ac:dyDescent="0.2">
      <c r="A63" s="38" t="s">
        <v>57</v>
      </c>
      <c r="B63" s="38"/>
      <c r="C63" s="22"/>
      <c r="D63" s="11">
        <v>6700</v>
      </c>
      <c r="E63" s="20">
        <v>27500</v>
      </c>
      <c r="F63" s="11">
        <v>0</v>
      </c>
      <c r="G63" s="21">
        <v>0</v>
      </c>
      <c r="H63" s="21">
        <v>0</v>
      </c>
      <c r="I63" s="11">
        <v>0</v>
      </c>
      <c r="J63" s="19">
        <v>0</v>
      </c>
      <c r="K63" s="19"/>
      <c r="L63" s="173"/>
      <c r="M63" s="173"/>
      <c r="N63" s="174"/>
    </row>
    <row r="64" spans="1:18" x14ac:dyDescent="0.2">
      <c r="A64" s="38" t="s">
        <v>57</v>
      </c>
      <c r="B64" s="38" t="s">
        <v>56</v>
      </c>
      <c r="C64" s="23"/>
      <c r="D64" s="23"/>
      <c r="E64" s="23"/>
      <c r="F64" s="23"/>
      <c r="G64" s="23"/>
      <c r="H64" s="23"/>
      <c r="I64" s="23"/>
      <c r="J64" s="19"/>
      <c r="K64" s="19"/>
      <c r="L64" s="93">
        <v>20748</v>
      </c>
      <c r="M64" s="7">
        <v>0</v>
      </c>
      <c r="N64" s="91"/>
    </row>
    <row r="65" spans="1:18" s="168" customFormat="1" ht="7.15" customHeight="1" x14ac:dyDescent="0.2">
      <c r="A65" s="164"/>
      <c r="B65" s="164"/>
      <c r="C65" s="165"/>
      <c r="D65" s="165"/>
      <c r="E65" s="165"/>
      <c r="F65" s="165"/>
      <c r="G65" s="165"/>
      <c r="H65" s="165"/>
      <c r="I65" s="165"/>
      <c r="J65" s="166"/>
      <c r="K65" s="166"/>
      <c r="L65" s="167"/>
      <c r="N65" s="169"/>
      <c r="R65" s="170"/>
    </row>
    <row r="66" spans="1:18" ht="14.25" x14ac:dyDescent="0.3">
      <c r="A66" s="228" t="s">
        <v>75</v>
      </c>
      <c r="B66" s="229"/>
      <c r="C66" s="40"/>
      <c r="D66" s="40"/>
      <c r="E66" s="40"/>
      <c r="F66" s="40"/>
      <c r="G66" s="40"/>
      <c r="H66" s="40"/>
      <c r="I66" s="23">
        <f>I55+I56-I57+I58-I59-I60-I61-I62-I63+(I58-I54)</f>
        <v>212344</v>
      </c>
      <c r="J66" s="23">
        <f>J58-J59-J60-J61-J62-J63</f>
        <v>82618.39</v>
      </c>
      <c r="K66" s="23">
        <f>K58-K59-K60-K61-K62-K63</f>
        <v>97897.39</v>
      </c>
      <c r="L66" s="66">
        <f>L58-L59-L60-L61-L62-L63-L64</f>
        <v>179136.39</v>
      </c>
      <c r="M66" s="66">
        <f>M58-M59-M60-M61-M62-M63-M64</f>
        <v>214445.39</v>
      </c>
      <c r="N66" s="66">
        <f t="shared" ref="N66:O66" si="3">N58-N59-N60-N61-N62-N63-N64</f>
        <v>202626.89</v>
      </c>
      <c r="O66" s="66">
        <f t="shared" si="3"/>
        <v>165919</v>
      </c>
    </row>
    <row r="67" spans="1:18" x14ac:dyDescent="0.2">
      <c r="A67" s="230"/>
      <c r="B67" s="231" t="s">
        <v>76</v>
      </c>
      <c r="C67" s="37"/>
      <c r="D67" s="37"/>
      <c r="E67" s="37"/>
      <c r="F67" s="37"/>
      <c r="G67" s="37"/>
      <c r="H67" s="37"/>
      <c r="I67" s="37">
        <f t="shared" ref="I67:N67" si="4">I49</f>
        <v>158500</v>
      </c>
      <c r="J67" s="37">
        <f t="shared" si="4"/>
        <v>43000</v>
      </c>
      <c r="K67" s="37">
        <f t="shared" si="4"/>
        <v>88061</v>
      </c>
      <c r="L67" s="67">
        <f t="shared" si="4"/>
        <v>128000</v>
      </c>
      <c r="M67" s="67">
        <f t="shared" si="4"/>
        <v>169500</v>
      </c>
      <c r="N67" s="67">
        <f t="shared" si="4"/>
        <v>0</v>
      </c>
    </row>
    <row r="68" spans="1:18" ht="13.5" thickBot="1" x14ac:dyDescent="0.25">
      <c r="A68" s="232"/>
      <c r="B68" s="233" t="s">
        <v>78</v>
      </c>
      <c r="C68" s="88"/>
      <c r="D68" s="88"/>
      <c r="E68" s="88"/>
      <c r="F68" s="88"/>
      <c r="G68" s="88"/>
      <c r="H68" s="88"/>
      <c r="I68" s="88"/>
      <c r="J68" s="88"/>
      <c r="K68" s="88">
        <v>-377</v>
      </c>
      <c r="L68" s="88">
        <v>1942</v>
      </c>
      <c r="M68" s="159"/>
      <c r="N68" s="160"/>
      <c r="O68" s="159"/>
      <c r="P68" s="159"/>
    </row>
    <row r="69" spans="1:18" s="159" customFormat="1" ht="13.5" thickBot="1" x14ac:dyDescent="0.25">
      <c r="A69" s="234"/>
      <c r="B69" s="235" t="s">
        <v>156</v>
      </c>
      <c r="C69" s="221"/>
      <c r="D69" s="221"/>
      <c r="E69" s="221"/>
      <c r="F69" s="221"/>
      <c r="G69" s="222">
        <v>81801</v>
      </c>
      <c r="H69" s="222">
        <v>143638</v>
      </c>
      <c r="I69" s="221">
        <f>I66-I67</f>
        <v>53844</v>
      </c>
      <c r="J69" s="221">
        <f>J66-J67</f>
        <v>39618.39</v>
      </c>
      <c r="K69" s="221">
        <f>K66-K67-K68</f>
        <v>10213.39</v>
      </c>
      <c r="L69" s="221">
        <f t="shared" ref="L69:M69" si="5">L66-L67-L68</f>
        <v>49194.390000000014</v>
      </c>
      <c r="M69" s="221">
        <f t="shared" si="5"/>
        <v>44945.390000000014</v>
      </c>
      <c r="N69" s="223"/>
      <c r="O69" s="224"/>
      <c r="P69" s="225"/>
      <c r="Q69" s="226"/>
      <c r="R69" s="226"/>
    </row>
    <row r="70" spans="1:18" s="218" customFormat="1" ht="4.5" customHeight="1" thickBot="1" x14ac:dyDescent="0.25">
      <c r="A70" s="213"/>
      <c r="B70" s="214"/>
      <c r="C70" s="215"/>
      <c r="D70" s="215"/>
      <c r="E70" s="215"/>
      <c r="F70" s="215"/>
      <c r="G70" s="215"/>
      <c r="H70" s="215"/>
      <c r="I70" s="215"/>
      <c r="J70" s="216"/>
      <c r="K70" s="216"/>
      <c r="L70" s="217"/>
      <c r="N70" s="219"/>
      <c r="R70" s="220"/>
    </row>
    <row r="71" spans="1:18" s="26" customFormat="1" ht="14.25" x14ac:dyDescent="0.3">
      <c r="A71" s="236" t="s">
        <v>154</v>
      </c>
      <c r="B71" s="237"/>
      <c r="C71" s="32"/>
      <c r="D71" s="32"/>
      <c r="E71" s="32"/>
      <c r="F71" s="32"/>
      <c r="G71" s="32"/>
      <c r="H71" s="25"/>
      <c r="I71" s="25"/>
      <c r="J71" s="26">
        <v>15000</v>
      </c>
      <c r="K71" s="26">
        <f>K59+J73</f>
        <v>15000</v>
      </c>
      <c r="L71" s="26">
        <f>L59+K73</f>
        <v>30000</v>
      </c>
      <c r="M71" s="26">
        <f>M59+L73</f>
        <v>30000</v>
      </c>
      <c r="N71" s="26">
        <f>N59+M73</f>
        <v>45000</v>
      </c>
      <c r="R71" s="227"/>
    </row>
    <row r="72" spans="1:18" s="8" customFormat="1" ht="13.5" thickBot="1" x14ac:dyDescent="0.25">
      <c r="A72" s="238"/>
      <c r="B72" s="239" t="s">
        <v>155</v>
      </c>
      <c r="C72" s="155"/>
      <c r="D72" s="155"/>
      <c r="E72" s="155"/>
      <c r="F72" s="155"/>
      <c r="G72" s="155"/>
      <c r="H72" s="152"/>
      <c r="I72" s="152"/>
      <c r="J72" s="153">
        <v>15000</v>
      </c>
      <c r="K72" s="153">
        <v>15000</v>
      </c>
      <c r="L72" s="156">
        <v>30000</v>
      </c>
      <c r="M72" s="153">
        <v>15000</v>
      </c>
      <c r="N72" s="157"/>
      <c r="O72" s="153"/>
      <c r="P72" s="153"/>
      <c r="R72" s="154"/>
    </row>
    <row r="73" spans="1:18" s="153" customFormat="1" ht="13.5" thickBot="1" x14ac:dyDescent="0.25">
      <c r="A73" s="240"/>
      <c r="B73" s="241" t="s">
        <v>157</v>
      </c>
      <c r="C73" s="203"/>
      <c r="D73" s="203"/>
      <c r="E73" s="203"/>
      <c r="F73" s="203"/>
      <c r="G73" s="203"/>
      <c r="H73" s="204"/>
      <c r="I73" s="204"/>
      <c r="J73" s="205">
        <f>J71-J72</f>
        <v>0</v>
      </c>
      <c r="K73" s="205">
        <f>K71-K72</f>
        <v>0</v>
      </c>
      <c r="L73" s="205">
        <f>L71-L72</f>
        <v>0</v>
      </c>
      <c r="M73" s="205">
        <f>M71-M72</f>
        <v>15000</v>
      </c>
      <c r="N73" s="206"/>
      <c r="O73" s="205"/>
      <c r="P73" s="207"/>
      <c r="Q73" s="208"/>
      <c r="R73" s="208"/>
    </row>
    <row r="74" spans="1:18" s="218" customFormat="1" ht="5.25" customHeight="1" thickBot="1" x14ac:dyDescent="0.25">
      <c r="A74" s="213"/>
      <c r="B74" s="214"/>
      <c r="C74" s="215"/>
      <c r="D74" s="215"/>
      <c r="E74" s="215"/>
      <c r="F74" s="215"/>
      <c r="G74" s="215"/>
      <c r="H74" s="215"/>
      <c r="I74" s="215"/>
      <c r="J74" s="216"/>
      <c r="K74" s="216"/>
      <c r="L74" s="217"/>
      <c r="N74" s="219"/>
      <c r="R74" s="220"/>
    </row>
    <row r="75" spans="1:18" s="24" customFormat="1" x14ac:dyDescent="0.2">
      <c r="C75" s="209"/>
      <c r="D75" s="209"/>
      <c r="E75" s="209"/>
      <c r="F75" s="209"/>
      <c r="G75" s="209"/>
      <c r="H75" s="210"/>
      <c r="I75" s="25"/>
      <c r="J75" s="26"/>
      <c r="K75" s="26"/>
      <c r="L75" s="211"/>
      <c r="N75" s="212"/>
      <c r="R75" s="56"/>
    </row>
  </sheetData>
  <mergeCells count="2">
    <mergeCell ref="G2:I2"/>
    <mergeCell ref="A51:B51"/>
  </mergeCells>
  <phoneticPr fontId="2" type="noConversion"/>
  <printOptions gridLines="1"/>
  <pageMargins left="0.25" right="0.25" top="0.75" bottom="0.75" header="0.3" footer="0.3"/>
  <pageSetup orientation="portrait" horizontalDpi="4294967294" r:id="rId1"/>
  <headerFooter alignWithMargins="0">
    <oddHeader xml:space="preserve">&amp;C&amp;"Arial,Bold"&amp;14DISTRICT 5360 DDF for GLOBAL GRANTS
</oddHeader>
    <oddFooter>&amp;CReport errors to rwwiens@gmail.com</oddFooter>
  </headerFooter>
  <rowBreaks count="1" manualBreakCount="1">
    <brk id="50"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C21" sqref="C21"/>
    </sheetView>
  </sheetViews>
  <sheetFormatPr defaultRowHeight="12.75" x14ac:dyDescent="0.2"/>
  <cols>
    <col min="1" max="1" width="9.140625" style="95"/>
    <col min="2" max="2" width="51" customWidth="1"/>
    <col min="3" max="3" width="20.28515625" customWidth="1"/>
    <col min="4" max="8" width="11.5703125" style="95" customWidth="1"/>
    <col min="9" max="9" width="12.85546875" style="95" customWidth="1"/>
  </cols>
  <sheetData>
    <row r="1" spans="1:9" s="186" customFormat="1" ht="25.5" x14ac:dyDescent="0.2">
      <c r="A1" s="187" t="s">
        <v>79</v>
      </c>
      <c r="B1" s="186" t="s">
        <v>80</v>
      </c>
      <c r="C1" s="186" t="s">
        <v>81</v>
      </c>
      <c r="D1" s="187" t="s">
        <v>82</v>
      </c>
      <c r="E1" s="187" t="s">
        <v>83</v>
      </c>
      <c r="F1" s="187" t="s">
        <v>84</v>
      </c>
      <c r="G1" s="187" t="s">
        <v>85</v>
      </c>
      <c r="H1" s="187" t="s">
        <v>164</v>
      </c>
      <c r="I1" s="187" t="s">
        <v>165</v>
      </c>
    </row>
    <row r="2" spans="1:9" s="189" customFormat="1" ht="15" x14ac:dyDescent="0.25">
      <c r="A2" s="188">
        <v>863</v>
      </c>
      <c r="B2" s="189" t="s">
        <v>171</v>
      </c>
      <c r="C2" s="198" t="s">
        <v>38</v>
      </c>
      <c r="D2" s="188" t="s">
        <v>108</v>
      </c>
      <c r="E2" s="188">
        <v>2016</v>
      </c>
      <c r="F2" s="188">
        <v>1637324</v>
      </c>
      <c r="G2" s="188" t="s">
        <v>89</v>
      </c>
      <c r="H2" s="190">
        <v>15000</v>
      </c>
      <c r="I2" s="188" t="s">
        <v>166</v>
      </c>
    </row>
    <row r="3" spans="1:9" s="189" customFormat="1" ht="15" x14ac:dyDescent="0.25">
      <c r="A3" s="188">
        <v>864</v>
      </c>
      <c r="B3" s="189" t="s">
        <v>171</v>
      </c>
      <c r="C3" s="193" t="s">
        <v>0</v>
      </c>
      <c r="D3" s="188" t="s">
        <v>108</v>
      </c>
      <c r="E3" s="188">
        <v>2016</v>
      </c>
      <c r="F3" s="188">
        <v>1637324</v>
      </c>
      <c r="G3" s="188" t="s">
        <v>159</v>
      </c>
      <c r="H3" s="190">
        <v>5000</v>
      </c>
      <c r="I3" s="188" t="s">
        <v>166</v>
      </c>
    </row>
    <row r="4" spans="1:9" s="189" customFormat="1" ht="15" x14ac:dyDescent="0.25">
      <c r="A4" s="188">
        <v>872</v>
      </c>
      <c r="B4" s="189" t="s">
        <v>171</v>
      </c>
      <c r="C4" s="194" t="s">
        <v>21</v>
      </c>
      <c r="D4" s="188" t="s">
        <v>108</v>
      </c>
      <c r="E4" s="188">
        <v>2016</v>
      </c>
      <c r="F4" s="188">
        <v>1637324</v>
      </c>
      <c r="G4" s="188" t="s">
        <v>159</v>
      </c>
      <c r="H4" s="190">
        <v>5000</v>
      </c>
      <c r="I4" s="188" t="s">
        <v>166</v>
      </c>
    </row>
    <row r="5" spans="1:9" x14ac:dyDescent="0.2">
      <c r="A5" s="95">
        <v>868</v>
      </c>
      <c r="B5" t="s">
        <v>170</v>
      </c>
      <c r="C5" s="195" t="s">
        <v>6</v>
      </c>
      <c r="D5" s="95" t="s">
        <v>93</v>
      </c>
      <c r="E5" s="95">
        <v>2016</v>
      </c>
      <c r="G5" s="95" t="s">
        <v>89</v>
      </c>
      <c r="H5" s="191">
        <v>15000</v>
      </c>
      <c r="I5" s="95" t="s">
        <v>166</v>
      </c>
    </row>
    <row r="6" spans="1:9" x14ac:dyDescent="0.2">
      <c r="A6" s="95">
        <v>870</v>
      </c>
      <c r="B6" t="s">
        <v>163</v>
      </c>
      <c r="C6" s="199" t="s">
        <v>11</v>
      </c>
      <c r="D6" s="95" t="s">
        <v>97</v>
      </c>
      <c r="E6" s="95">
        <v>2016</v>
      </c>
      <c r="F6" s="95">
        <v>1640166</v>
      </c>
      <c r="G6" s="95" t="s">
        <v>89</v>
      </c>
      <c r="H6" s="191">
        <v>14500</v>
      </c>
      <c r="I6" s="95" t="s">
        <v>166</v>
      </c>
    </row>
    <row r="7" spans="1:9" x14ac:dyDescent="0.2">
      <c r="A7" s="95">
        <v>869</v>
      </c>
      <c r="B7" t="s">
        <v>174</v>
      </c>
      <c r="C7" s="199" t="s">
        <v>11</v>
      </c>
      <c r="D7" s="95" t="s">
        <v>97</v>
      </c>
      <c r="E7" s="95">
        <v>2016</v>
      </c>
      <c r="H7" s="191"/>
      <c r="I7" s="95" t="s">
        <v>176</v>
      </c>
    </row>
    <row r="8" spans="1:9" x14ac:dyDescent="0.2">
      <c r="A8" s="95">
        <v>873</v>
      </c>
      <c r="B8" t="s">
        <v>172</v>
      </c>
      <c r="C8" s="199" t="s">
        <v>11</v>
      </c>
      <c r="D8" s="95" t="s">
        <v>97</v>
      </c>
      <c r="E8" s="95">
        <v>2016</v>
      </c>
      <c r="F8" s="95">
        <v>1640194</v>
      </c>
      <c r="G8" s="95" t="s">
        <v>89</v>
      </c>
      <c r="H8" s="191">
        <v>15000</v>
      </c>
      <c r="I8" s="95" t="s">
        <v>166</v>
      </c>
    </row>
    <row r="9" spans="1:9" x14ac:dyDescent="0.2">
      <c r="A9" s="95">
        <v>878</v>
      </c>
      <c r="B9" t="s">
        <v>173</v>
      </c>
      <c r="C9" s="200" t="s">
        <v>19</v>
      </c>
      <c r="D9" s="95" t="s">
        <v>167</v>
      </c>
      <c r="E9" s="95">
        <v>2016</v>
      </c>
      <c r="F9" s="95">
        <v>1640267</v>
      </c>
      <c r="G9" s="95" t="s">
        <v>89</v>
      </c>
      <c r="H9" s="191">
        <v>15000</v>
      </c>
      <c r="I9" s="95" t="s">
        <v>166</v>
      </c>
    </row>
    <row r="10" spans="1:9" s="189" customFormat="1" ht="15" x14ac:dyDescent="0.25">
      <c r="A10" s="188">
        <v>856</v>
      </c>
      <c r="B10" s="189" t="s">
        <v>162</v>
      </c>
      <c r="C10" s="193" t="s">
        <v>0</v>
      </c>
      <c r="D10" s="188" t="s">
        <v>113</v>
      </c>
      <c r="E10" s="188">
        <v>2016</v>
      </c>
      <c r="F10" s="188">
        <v>1640392</v>
      </c>
      <c r="G10" s="188" t="s">
        <v>89</v>
      </c>
      <c r="H10" s="190">
        <v>15000</v>
      </c>
      <c r="I10" s="188" t="s">
        <v>166</v>
      </c>
    </row>
    <row r="11" spans="1:9" s="189" customFormat="1" ht="15" x14ac:dyDescent="0.25">
      <c r="A11" s="188">
        <v>879</v>
      </c>
      <c r="B11" s="189" t="s">
        <v>168</v>
      </c>
      <c r="C11" s="196" t="s">
        <v>19</v>
      </c>
      <c r="D11" s="188" t="s">
        <v>113</v>
      </c>
      <c r="E11" s="188">
        <v>2016</v>
      </c>
      <c r="F11" s="188">
        <v>1640392</v>
      </c>
      <c r="G11" s="188" t="s">
        <v>159</v>
      </c>
      <c r="H11" s="190">
        <v>5000</v>
      </c>
      <c r="I11" s="188" t="s">
        <v>166</v>
      </c>
    </row>
    <row r="12" spans="1:9" s="189" customFormat="1" ht="15" x14ac:dyDescent="0.25">
      <c r="A12" s="188">
        <v>871</v>
      </c>
      <c r="B12" s="189" t="s">
        <v>169</v>
      </c>
      <c r="C12" s="198" t="s">
        <v>38</v>
      </c>
      <c r="D12" s="188" t="s">
        <v>113</v>
      </c>
      <c r="E12" s="188">
        <v>2016</v>
      </c>
      <c r="F12" s="188">
        <v>1640392</v>
      </c>
      <c r="G12" s="188" t="s">
        <v>159</v>
      </c>
      <c r="H12" s="190">
        <v>5000</v>
      </c>
      <c r="I12" s="188" t="s">
        <v>166</v>
      </c>
    </row>
    <row r="13" spans="1:9" s="189" customFormat="1" ht="15" x14ac:dyDescent="0.25">
      <c r="A13" s="188">
        <v>874</v>
      </c>
      <c r="B13" s="189" t="s">
        <v>168</v>
      </c>
      <c r="C13" s="197" t="s">
        <v>6</v>
      </c>
      <c r="D13" s="188" t="s">
        <v>113</v>
      </c>
      <c r="E13" s="188">
        <v>2016</v>
      </c>
      <c r="F13" s="188">
        <v>1640392</v>
      </c>
      <c r="G13" s="188" t="s">
        <v>159</v>
      </c>
      <c r="H13" s="190">
        <v>5000</v>
      </c>
      <c r="I13" s="188" t="s">
        <v>166</v>
      </c>
    </row>
    <row r="14" spans="1:9" s="189" customFormat="1" ht="15" x14ac:dyDescent="0.25">
      <c r="A14" s="188">
        <v>877</v>
      </c>
      <c r="B14" s="189" t="s">
        <v>168</v>
      </c>
      <c r="C14" s="201" t="s">
        <v>11</v>
      </c>
      <c r="D14" s="188" t="s">
        <v>113</v>
      </c>
      <c r="E14" s="188">
        <v>2016</v>
      </c>
      <c r="F14" s="188">
        <v>1640392</v>
      </c>
      <c r="G14" s="188" t="s">
        <v>159</v>
      </c>
      <c r="H14" s="190">
        <v>5000</v>
      </c>
      <c r="I14" s="188" t="s">
        <v>166</v>
      </c>
    </row>
    <row r="15" spans="1:9" s="189" customFormat="1" ht="15" x14ac:dyDescent="0.25">
      <c r="A15" s="188">
        <v>933</v>
      </c>
      <c r="B15" s="189" t="s">
        <v>168</v>
      </c>
      <c r="C15" s="194" t="s">
        <v>8</v>
      </c>
      <c r="D15" s="188" t="s">
        <v>113</v>
      </c>
      <c r="E15" s="188">
        <v>2016</v>
      </c>
      <c r="F15" s="188">
        <v>1640392</v>
      </c>
      <c r="G15" s="188" t="s">
        <v>159</v>
      </c>
      <c r="H15" s="190">
        <v>5000</v>
      </c>
      <c r="I15" s="188" t="s">
        <v>166</v>
      </c>
    </row>
    <row r="16" spans="1:9" x14ac:dyDescent="0.2">
      <c r="A16" s="95">
        <v>866</v>
      </c>
      <c r="B16" t="s">
        <v>175</v>
      </c>
      <c r="C16" s="202" t="s">
        <v>0</v>
      </c>
      <c r="D16" s="95" t="s">
        <v>97</v>
      </c>
      <c r="E16" s="95">
        <v>2016</v>
      </c>
      <c r="F16" s="95">
        <v>1640496</v>
      </c>
      <c r="G16" s="95" t="s">
        <v>89</v>
      </c>
      <c r="H16" s="191">
        <v>15000</v>
      </c>
      <c r="I16" s="95" t="s">
        <v>166</v>
      </c>
    </row>
    <row r="17" spans="1:9" x14ac:dyDescent="0.2">
      <c r="A17" s="95">
        <v>854</v>
      </c>
      <c r="B17" t="s">
        <v>160</v>
      </c>
      <c r="C17" s="202" t="s">
        <v>0</v>
      </c>
      <c r="D17" s="95" t="s">
        <v>161</v>
      </c>
      <c r="E17" s="95">
        <v>2016</v>
      </c>
      <c r="F17" s="95">
        <v>1640530</v>
      </c>
      <c r="G17" s="95" t="s">
        <v>89</v>
      </c>
      <c r="H17" s="191">
        <v>15000</v>
      </c>
      <c r="I17" s="95" t="s">
        <v>166</v>
      </c>
    </row>
    <row r="18" spans="1:9" ht="15" x14ac:dyDescent="0.25">
      <c r="A18" s="95">
        <v>935</v>
      </c>
      <c r="B18" s="189" t="s">
        <v>177</v>
      </c>
      <c r="C18" t="s">
        <v>7</v>
      </c>
      <c r="D18" s="95" t="s">
        <v>178</v>
      </c>
      <c r="E18" s="95">
        <v>2016</v>
      </c>
      <c r="F18" s="95">
        <v>1641697</v>
      </c>
      <c r="G18" s="95" t="s">
        <v>89</v>
      </c>
      <c r="H18" s="191">
        <v>15000</v>
      </c>
      <c r="I18" s="95" t="s">
        <v>181</v>
      </c>
    </row>
    <row r="19" spans="1:9" x14ac:dyDescent="0.2">
      <c r="H19" s="191"/>
    </row>
    <row r="20" spans="1:9" x14ac:dyDescent="0.2">
      <c r="H20" s="191"/>
    </row>
  </sheetData>
  <pageMargins left="0.7" right="0.7" top="0.75" bottom="0.75" header="0.3" footer="0.3"/>
  <pageSetup scale="85" orientation="landscape"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H18" sqref="H18"/>
    </sheetView>
  </sheetViews>
  <sheetFormatPr defaultRowHeight="12.75" x14ac:dyDescent="0.2"/>
  <cols>
    <col min="1" max="1" width="8.85546875" style="95"/>
    <col min="2" max="2" width="20" customWidth="1"/>
    <col min="3" max="3" width="51" customWidth="1"/>
    <col min="4" max="4" width="12.140625" style="95" customWidth="1"/>
    <col min="5" max="7" width="8.85546875" style="95"/>
    <col min="8" max="8" width="11.85546875" customWidth="1"/>
    <col min="9" max="9" width="20.5703125" customWidth="1"/>
  </cols>
  <sheetData>
    <row r="1" spans="1:9" s="250" customFormat="1" ht="25.5" x14ac:dyDescent="0.2">
      <c r="A1" s="187" t="s">
        <v>79</v>
      </c>
      <c r="B1" s="250" t="s">
        <v>81</v>
      </c>
      <c r="C1" s="250" t="s">
        <v>80</v>
      </c>
      <c r="D1" s="187" t="s">
        <v>82</v>
      </c>
      <c r="E1" s="187" t="s">
        <v>83</v>
      </c>
      <c r="F1" s="187" t="s">
        <v>84</v>
      </c>
      <c r="G1" s="187" t="s">
        <v>85</v>
      </c>
      <c r="H1" s="250" t="s">
        <v>86</v>
      </c>
      <c r="I1" s="250" t="s">
        <v>183</v>
      </c>
    </row>
    <row r="2" spans="1:9" s="96" customFormat="1" x14ac:dyDescent="0.2">
      <c r="A2" s="97">
        <v>625</v>
      </c>
      <c r="B2" s="96" t="s">
        <v>7</v>
      </c>
      <c r="C2" s="96" t="s">
        <v>87</v>
      </c>
      <c r="D2" s="97" t="s">
        <v>88</v>
      </c>
      <c r="E2" s="97">
        <v>2015</v>
      </c>
      <c r="F2" s="97">
        <v>1423426</v>
      </c>
      <c r="G2" s="97" t="s">
        <v>89</v>
      </c>
      <c r="H2" s="98">
        <v>0</v>
      </c>
      <c r="I2" s="96" t="s">
        <v>184</v>
      </c>
    </row>
    <row r="3" spans="1:9" s="96" customFormat="1" x14ac:dyDescent="0.2">
      <c r="A3" s="97">
        <v>639</v>
      </c>
      <c r="B3" s="96" t="s">
        <v>8</v>
      </c>
      <c r="C3" s="96" t="s">
        <v>87</v>
      </c>
      <c r="D3" s="97" t="s">
        <v>88</v>
      </c>
      <c r="E3" s="97">
        <v>2015</v>
      </c>
      <c r="F3" s="97">
        <v>1423426</v>
      </c>
      <c r="G3" s="97" t="s">
        <v>90</v>
      </c>
      <c r="H3" s="98">
        <v>0</v>
      </c>
      <c r="I3" s="96" t="s">
        <v>184</v>
      </c>
    </row>
    <row r="4" spans="1:9" s="96" customFormat="1" x14ac:dyDescent="0.2">
      <c r="A4" s="97">
        <v>652</v>
      </c>
      <c r="B4" s="96" t="s">
        <v>10</v>
      </c>
      <c r="C4" s="96" t="s">
        <v>91</v>
      </c>
      <c r="D4" s="97" t="s">
        <v>88</v>
      </c>
      <c r="E4" s="97">
        <v>2015</v>
      </c>
      <c r="F4" s="97">
        <v>1423426</v>
      </c>
      <c r="G4" s="97" t="s">
        <v>90</v>
      </c>
      <c r="H4" s="98">
        <v>0</v>
      </c>
      <c r="I4" s="96" t="s">
        <v>184</v>
      </c>
    </row>
    <row r="5" spans="1:9" s="99" customFormat="1" x14ac:dyDescent="0.2">
      <c r="A5" s="100">
        <v>624</v>
      </c>
      <c r="B5" s="99" t="s">
        <v>6</v>
      </c>
      <c r="C5" s="99" t="s">
        <v>92</v>
      </c>
      <c r="D5" s="100" t="s">
        <v>93</v>
      </c>
      <c r="E5" s="100">
        <v>2015</v>
      </c>
      <c r="F5" s="100">
        <v>1524268</v>
      </c>
      <c r="G5" s="100" t="s">
        <v>89</v>
      </c>
      <c r="H5" s="101">
        <v>15000</v>
      </c>
    </row>
    <row r="6" spans="1:9" s="99" customFormat="1" x14ac:dyDescent="0.2">
      <c r="A6" s="100">
        <v>699</v>
      </c>
      <c r="B6" s="99" t="s">
        <v>21</v>
      </c>
      <c r="C6" s="99" t="s">
        <v>92</v>
      </c>
      <c r="D6" s="100" t="s">
        <v>93</v>
      </c>
      <c r="E6" s="100">
        <v>2015</v>
      </c>
      <c r="F6" s="100">
        <v>1524268</v>
      </c>
      <c r="G6" s="100" t="s">
        <v>90</v>
      </c>
      <c r="H6" s="101">
        <v>15000</v>
      </c>
    </row>
    <row r="7" spans="1:9" s="102" customFormat="1" x14ac:dyDescent="0.2">
      <c r="A7" s="103">
        <v>596</v>
      </c>
      <c r="B7" s="102" t="s">
        <v>51</v>
      </c>
      <c r="C7" s="102" t="s">
        <v>94</v>
      </c>
      <c r="D7" s="103" t="s">
        <v>88</v>
      </c>
      <c r="E7" s="103">
        <v>2015</v>
      </c>
      <c r="F7" s="103">
        <v>1529974</v>
      </c>
      <c r="G7" s="103" t="s">
        <v>89</v>
      </c>
      <c r="H7" s="104">
        <v>20000</v>
      </c>
    </row>
    <row r="8" spans="1:9" s="102" customFormat="1" x14ac:dyDescent="0.2">
      <c r="A8" s="103">
        <v>606</v>
      </c>
      <c r="B8" s="102" t="s">
        <v>5</v>
      </c>
      <c r="C8" s="102" t="s">
        <v>95</v>
      </c>
      <c r="D8" s="103" t="s">
        <v>88</v>
      </c>
      <c r="E8" s="103">
        <v>2015</v>
      </c>
      <c r="F8" s="103">
        <v>1529974</v>
      </c>
      <c r="G8" s="103" t="s">
        <v>90</v>
      </c>
      <c r="H8" s="104">
        <v>15000</v>
      </c>
    </row>
    <row r="9" spans="1:9" s="102" customFormat="1" x14ac:dyDescent="0.2">
      <c r="A9" s="103">
        <v>710</v>
      </c>
      <c r="B9" s="102" t="s">
        <v>18</v>
      </c>
      <c r="C9" s="102" t="s">
        <v>95</v>
      </c>
      <c r="D9" s="103" t="s">
        <v>88</v>
      </c>
      <c r="E9" s="103">
        <v>2015</v>
      </c>
      <c r="F9" s="103">
        <v>1529974</v>
      </c>
      <c r="G9" s="103" t="s">
        <v>90</v>
      </c>
      <c r="H9" s="104">
        <v>12000</v>
      </c>
    </row>
    <row r="10" spans="1:9" x14ac:dyDescent="0.2">
      <c r="A10" s="95">
        <v>641</v>
      </c>
      <c r="B10" t="s">
        <v>11</v>
      </c>
      <c r="C10" t="s">
        <v>96</v>
      </c>
      <c r="D10" s="95" t="s">
        <v>97</v>
      </c>
      <c r="E10" s="95">
        <v>2015</v>
      </c>
      <c r="F10" s="95">
        <v>1530550</v>
      </c>
      <c r="G10" s="95" t="s">
        <v>89</v>
      </c>
      <c r="H10" s="94">
        <v>15000</v>
      </c>
    </row>
    <row r="11" spans="1:9" s="105" customFormat="1" x14ac:dyDescent="0.2">
      <c r="A11" s="106">
        <v>676</v>
      </c>
      <c r="B11" s="105" t="s">
        <v>99</v>
      </c>
      <c r="C11" s="105" t="s">
        <v>98</v>
      </c>
      <c r="D11" s="106" t="s">
        <v>100</v>
      </c>
      <c r="E11" s="106">
        <v>2015</v>
      </c>
      <c r="F11" s="106">
        <v>1531138</v>
      </c>
      <c r="G11" s="106" t="s">
        <v>89</v>
      </c>
      <c r="H11" s="107">
        <v>15000</v>
      </c>
    </row>
    <row r="12" spans="1:9" s="105" customFormat="1" x14ac:dyDescent="0.2">
      <c r="A12" s="106">
        <v>695</v>
      </c>
      <c r="B12" s="105" t="s">
        <v>44</v>
      </c>
      <c r="C12" s="105" t="s">
        <v>101</v>
      </c>
      <c r="D12" s="106" t="s">
        <v>100</v>
      </c>
      <c r="E12" s="106">
        <v>2015</v>
      </c>
      <c r="F12" s="106">
        <v>1531138</v>
      </c>
      <c r="G12" s="106" t="s">
        <v>90</v>
      </c>
      <c r="H12" s="107">
        <v>15000</v>
      </c>
    </row>
    <row r="13" spans="1:9" s="105" customFormat="1" x14ac:dyDescent="0.2">
      <c r="A13" s="106">
        <v>705</v>
      </c>
      <c r="B13" s="105" t="s">
        <v>4</v>
      </c>
      <c r="C13" s="105" t="s">
        <v>101</v>
      </c>
      <c r="D13" s="106" t="s">
        <v>100</v>
      </c>
      <c r="E13" s="106">
        <v>2015</v>
      </c>
      <c r="F13" s="106">
        <v>1531138</v>
      </c>
      <c r="G13" s="106" t="s">
        <v>90</v>
      </c>
      <c r="H13" s="107">
        <v>14000</v>
      </c>
    </row>
    <row r="14" spans="1:9" x14ac:dyDescent="0.2">
      <c r="H14" s="94"/>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4" workbookViewId="0">
      <selection activeCell="B10" sqref="B10"/>
    </sheetView>
  </sheetViews>
  <sheetFormatPr defaultRowHeight="12.75" x14ac:dyDescent="0.2"/>
  <cols>
    <col min="1" max="1" width="14.140625" customWidth="1"/>
    <col min="2" max="3" width="12.140625" style="95" customWidth="1"/>
    <col min="4" max="4" width="24.7109375" customWidth="1"/>
    <col min="5" max="5" width="94.140625" style="249" customWidth="1"/>
  </cols>
  <sheetData>
    <row r="1" spans="1:8" ht="15.75" x14ac:dyDescent="0.25">
      <c r="A1" s="256" t="s">
        <v>102</v>
      </c>
      <c r="B1" s="256"/>
      <c r="C1" s="256"/>
      <c r="D1" s="256"/>
      <c r="E1" s="256"/>
    </row>
    <row r="3" spans="1:8" ht="47.25" x14ac:dyDescent="0.25">
      <c r="A3" s="108" t="s">
        <v>81</v>
      </c>
      <c r="B3" s="109" t="s">
        <v>103</v>
      </c>
      <c r="C3" s="109" t="s">
        <v>104</v>
      </c>
      <c r="D3" s="110" t="s">
        <v>105</v>
      </c>
      <c r="E3" s="109" t="s">
        <v>106</v>
      </c>
      <c r="H3" s="111"/>
    </row>
    <row r="4" spans="1:8" ht="63.75" x14ac:dyDescent="0.2">
      <c r="A4" s="112" t="s">
        <v>107</v>
      </c>
      <c r="B4" s="113">
        <v>15596</v>
      </c>
      <c r="C4" s="113">
        <v>600000</v>
      </c>
      <c r="D4" s="114" t="s">
        <v>108</v>
      </c>
      <c r="E4" s="115" t="s">
        <v>109</v>
      </c>
      <c r="H4" s="111"/>
    </row>
    <row r="5" spans="1:8" ht="45" x14ac:dyDescent="0.2">
      <c r="A5" s="116" t="s">
        <v>11</v>
      </c>
      <c r="B5" s="113">
        <v>15000</v>
      </c>
      <c r="C5" s="113">
        <v>50000</v>
      </c>
      <c r="D5" s="114" t="s">
        <v>110</v>
      </c>
      <c r="E5" s="117" t="s">
        <v>111</v>
      </c>
      <c r="H5" s="118"/>
    </row>
    <row r="6" spans="1:8" ht="60" x14ac:dyDescent="0.2">
      <c r="A6" s="116" t="s">
        <v>11</v>
      </c>
      <c r="B6" s="113">
        <v>15000</v>
      </c>
      <c r="C6" s="113">
        <v>59330</v>
      </c>
      <c r="D6" s="114" t="s">
        <v>110</v>
      </c>
      <c r="E6" s="119" t="s">
        <v>112</v>
      </c>
      <c r="H6" s="118"/>
    </row>
    <row r="7" spans="1:8" ht="38.25" x14ac:dyDescent="0.2">
      <c r="A7" s="112" t="s">
        <v>0</v>
      </c>
      <c r="B7" s="120">
        <v>15000</v>
      </c>
      <c r="C7" s="120">
        <v>121000</v>
      </c>
      <c r="D7" s="114" t="s">
        <v>113</v>
      </c>
      <c r="E7" s="121" t="s">
        <v>114</v>
      </c>
      <c r="H7" s="118"/>
    </row>
    <row r="8" spans="1:8" ht="45" x14ac:dyDescent="0.2">
      <c r="A8" s="112" t="s">
        <v>3</v>
      </c>
      <c r="B8" s="113">
        <v>12465</v>
      </c>
      <c r="C8" s="113">
        <v>47500</v>
      </c>
      <c r="D8" s="114" t="s">
        <v>115</v>
      </c>
      <c r="E8" s="119" t="s">
        <v>116</v>
      </c>
      <c r="H8" s="118"/>
    </row>
    <row r="9" spans="1:8" ht="30" x14ac:dyDescent="0.2">
      <c r="A9" s="112" t="s">
        <v>117</v>
      </c>
      <c r="B9" s="113">
        <v>15000</v>
      </c>
      <c r="C9" s="113">
        <v>30000</v>
      </c>
      <c r="D9" s="114" t="s">
        <v>118</v>
      </c>
      <c r="E9" s="119" t="s">
        <v>119</v>
      </c>
      <c r="H9" s="118"/>
    </row>
    <row r="10" spans="1:8" ht="15.75" x14ac:dyDescent="0.25">
      <c r="A10" s="122"/>
      <c r="B10" s="123"/>
      <c r="C10" s="123"/>
      <c r="D10" s="122"/>
      <c r="E10" s="148"/>
      <c r="H10" s="124"/>
    </row>
    <row r="11" spans="1:8" ht="15.75" x14ac:dyDescent="0.25">
      <c r="A11" s="125" t="s">
        <v>120</v>
      </c>
      <c r="B11" s="126">
        <f>SUM(B4:B10)</f>
        <v>88061</v>
      </c>
      <c r="C11" s="126">
        <f>SUM(C4:C10)</f>
        <v>907830</v>
      </c>
      <c r="D11" s="127"/>
      <c r="E11" s="251"/>
      <c r="H11" s="124"/>
    </row>
    <row r="12" spans="1:8" ht="15.75" x14ac:dyDescent="0.25">
      <c r="A12" s="128"/>
      <c r="B12" s="129"/>
      <c r="C12" s="129"/>
      <c r="D12" s="130"/>
      <c r="E12" s="252"/>
      <c r="H12" s="124"/>
    </row>
    <row r="13" spans="1:8" ht="15.75" x14ac:dyDescent="0.25">
      <c r="A13" s="128"/>
      <c r="B13" s="129"/>
      <c r="C13" s="129"/>
      <c r="D13" s="130"/>
      <c r="E13" s="252"/>
      <c r="H13" s="124"/>
    </row>
    <row r="14" spans="1:8" x14ac:dyDescent="0.2">
      <c r="B14"/>
      <c r="C14"/>
    </row>
    <row r="15" spans="1:8" ht="15" x14ac:dyDescent="0.2">
      <c r="A15" s="131" t="s">
        <v>121</v>
      </c>
      <c r="B15" s="132"/>
      <c r="H15" s="118"/>
    </row>
    <row r="16" spans="1:8" x14ac:dyDescent="0.2">
      <c r="A16" t="s">
        <v>122</v>
      </c>
      <c r="H16" s="118"/>
    </row>
    <row r="17" spans="1:8" x14ac:dyDescent="0.2">
      <c r="A17" s="257" t="s">
        <v>123</v>
      </c>
      <c r="B17" s="257"/>
      <c r="C17" s="257"/>
      <c r="D17" s="257"/>
      <c r="E17" s="257"/>
    </row>
    <row r="18" spans="1:8" x14ac:dyDescent="0.2">
      <c r="A18" t="s">
        <v>124</v>
      </c>
      <c r="H18" s="118"/>
    </row>
    <row r="19" spans="1:8" x14ac:dyDescent="0.2">
      <c r="H19" s="118"/>
    </row>
    <row r="20" spans="1:8" x14ac:dyDescent="0.2">
      <c r="H20" s="118"/>
    </row>
    <row r="21" spans="1:8" x14ac:dyDescent="0.2">
      <c r="H21" s="118"/>
    </row>
    <row r="22" spans="1:8" x14ac:dyDescent="0.2">
      <c r="H22" s="118"/>
    </row>
    <row r="23" spans="1:8" x14ac:dyDescent="0.2">
      <c r="H23" s="118"/>
    </row>
    <row r="24" spans="1:8" x14ac:dyDescent="0.2">
      <c r="H24" s="118"/>
    </row>
    <row r="25" spans="1:8" x14ac:dyDescent="0.2">
      <c r="H25" s="133"/>
    </row>
    <row r="26" spans="1:8" x14ac:dyDescent="0.2">
      <c r="H26" s="130"/>
    </row>
    <row r="27" spans="1:8" x14ac:dyDescent="0.2">
      <c r="H27" s="130"/>
    </row>
  </sheetData>
  <mergeCells count="2">
    <mergeCell ref="A1:E1"/>
    <mergeCell ref="A17:E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6" workbookViewId="0">
      <selection activeCell="E11" sqref="E11"/>
    </sheetView>
  </sheetViews>
  <sheetFormatPr defaultRowHeight="12.75" x14ac:dyDescent="0.2"/>
  <cols>
    <col min="1" max="1" width="13.85546875" customWidth="1"/>
    <col min="2" max="3" width="12.140625" style="95" customWidth="1"/>
    <col min="4" max="4" width="24.7109375" customWidth="1"/>
    <col min="5" max="5" width="96.140625" style="249" customWidth="1"/>
  </cols>
  <sheetData>
    <row r="1" spans="1:5" ht="15.75" x14ac:dyDescent="0.25">
      <c r="A1" s="256" t="s">
        <v>125</v>
      </c>
      <c r="B1" s="256"/>
      <c r="C1" s="256"/>
      <c r="D1" s="256"/>
      <c r="E1" s="256"/>
    </row>
    <row r="3" spans="1:5" ht="31.5" x14ac:dyDescent="0.25">
      <c r="A3" s="108" t="s">
        <v>81</v>
      </c>
      <c r="B3" s="109" t="s">
        <v>126</v>
      </c>
      <c r="C3" s="109" t="s">
        <v>127</v>
      </c>
      <c r="D3" s="110" t="s">
        <v>105</v>
      </c>
      <c r="E3" s="109" t="s">
        <v>106</v>
      </c>
    </row>
    <row r="4" spans="1:5" ht="31.5" x14ac:dyDescent="0.25">
      <c r="A4" s="134" t="s">
        <v>5</v>
      </c>
      <c r="B4" s="135" t="s">
        <v>128</v>
      </c>
      <c r="C4" s="136">
        <v>135700</v>
      </c>
      <c r="D4" s="123" t="s">
        <v>108</v>
      </c>
      <c r="E4" s="137" t="s">
        <v>129</v>
      </c>
    </row>
    <row r="5" spans="1:5" ht="31.5" x14ac:dyDescent="0.2">
      <c r="A5" s="138" t="s">
        <v>0</v>
      </c>
      <c r="B5" s="139">
        <v>7000</v>
      </c>
      <c r="C5" s="139">
        <v>120000</v>
      </c>
      <c r="D5" s="140" t="s">
        <v>130</v>
      </c>
      <c r="E5" s="141" t="s">
        <v>131</v>
      </c>
    </row>
    <row r="6" spans="1:5" ht="47.25" x14ac:dyDescent="0.2">
      <c r="A6" s="142" t="s">
        <v>132</v>
      </c>
      <c r="B6" s="139">
        <v>7000</v>
      </c>
      <c r="C6" s="139">
        <v>70400</v>
      </c>
      <c r="D6" s="143" t="s">
        <v>93</v>
      </c>
      <c r="E6" s="144" t="s">
        <v>133</v>
      </c>
    </row>
    <row r="7" spans="1:5" ht="47.25" x14ac:dyDescent="0.2">
      <c r="A7" s="142" t="s">
        <v>134</v>
      </c>
      <c r="B7" s="139">
        <v>7000</v>
      </c>
      <c r="C7" s="139">
        <v>139000</v>
      </c>
      <c r="D7" s="143" t="s">
        <v>113</v>
      </c>
      <c r="E7" s="144" t="s">
        <v>135</v>
      </c>
    </row>
    <row r="8" spans="1:5" ht="15.75" x14ac:dyDescent="0.2">
      <c r="A8" s="138" t="s">
        <v>41</v>
      </c>
      <c r="B8" s="139">
        <v>7000</v>
      </c>
      <c r="C8" s="139">
        <v>38100</v>
      </c>
      <c r="D8" s="143" t="s">
        <v>100</v>
      </c>
      <c r="E8" s="141" t="s">
        <v>136</v>
      </c>
    </row>
    <row r="9" spans="1:5" ht="31.5" x14ac:dyDescent="0.2">
      <c r="A9" s="138" t="s">
        <v>42</v>
      </c>
      <c r="B9" s="139">
        <v>7000</v>
      </c>
      <c r="C9" s="139">
        <v>275000</v>
      </c>
      <c r="D9" s="143" t="s">
        <v>137</v>
      </c>
      <c r="E9" s="145" t="s">
        <v>138</v>
      </c>
    </row>
    <row r="10" spans="1:5" ht="31.5" x14ac:dyDescent="0.2">
      <c r="A10" s="138" t="s">
        <v>24</v>
      </c>
      <c r="B10" s="139">
        <v>7000</v>
      </c>
      <c r="C10" s="139">
        <v>175000</v>
      </c>
      <c r="D10" s="143" t="s">
        <v>139</v>
      </c>
      <c r="E10" s="145" t="s">
        <v>140</v>
      </c>
    </row>
    <row r="11" spans="1:5" ht="31.5" x14ac:dyDescent="0.2">
      <c r="A11" s="140" t="s">
        <v>141</v>
      </c>
      <c r="B11" s="139">
        <v>7000</v>
      </c>
      <c r="C11" s="139">
        <v>40500</v>
      </c>
      <c r="D11" s="143" t="s">
        <v>88</v>
      </c>
      <c r="E11" s="144" t="s">
        <v>142</v>
      </c>
    </row>
    <row r="12" spans="1:5" ht="47.25" x14ac:dyDescent="0.25">
      <c r="A12" s="140" t="s">
        <v>143</v>
      </c>
      <c r="B12" s="139">
        <v>0</v>
      </c>
      <c r="C12" s="139">
        <v>40300</v>
      </c>
      <c r="D12" s="143" t="s">
        <v>144</v>
      </c>
      <c r="E12" s="146" t="s">
        <v>145</v>
      </c>
    </row>
    <row r="13" spans="1:5" ht="31.5" x14ac:dyDescent="0.2">
      <c r="A13" s="147" t="s">
        <v>146</v>
      </c>
      <c r="B13" s="139">
        <v>15000</v>
      </c>
      <c r="C13" s="139">
        <v>30000</v>
      </c>
      <c r="D13" s="143" t="s">
        <v>147</v>
      </c>
      <c r="E13" s="141" t="s">
        <v>148</v>
      </c>
    </row>
    <row r="14" spans="1:5" ht="31.5" x14ac:dyDescent="0.25">
      <c r="A14" s="148" t="s">
        <v>149</v>
      </c>
      <c r="B14" s="149">
        <v>18625</v>
      </c>
      <c r="C14" s="123"/>
      <c r="D14" s="122"/>
      <c r="E14" s="148"/>
    </row>
    <row r="15" spans="1:5" ht="15.75" x14ac:dyDescent="0.25">
      <c r="A15" s="122"/>
      <c r="B15" s="123"/>
      <c r="C15" s="123"/>
      <c r="D15" s="122"/>
      <c r="E15" s="148"/>
    </row>
    <row r="16" spans="1:5" ht="15.75" x14ac:dyDescent="0.25">
      <c r="A16" s="125" t="s">
        <v>120</v>
      </c>
      <c r="B16" s="126" t="s">
        <v>150</v>
      </c>
      <c r="C16" s="126">
        <f>SUM(C5:C15)</f>
        <v>928300</v>
      </c>
      <c r="D16" s="127"/>
      <c r="E16" s="253"/>
    </row>
    <row r="18" spans="1:5" x14ac:dyDescent="0.2">
      <c r="A18" s="258" t="s">
        <v>151</v>
      </c>
      <c r="B18" s="258"/>
      <c r="C18" s="258"/>
      <c r="D18" s="258"/>
      <c r="E18" s="258"/>
    </row>
  </sheetData>
  <mergeCells count="2">
    <mergeCell ref="A1:E1"/>
    <mergeCell ref="A18:E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 Multi-year summary</vt:lpstr>
      <vt:lpstr>2016-2017</vt:lpstr>
      <vt:lpstr>2015-2016</vt:lpstr>
      <vt:lpstr>2014-2015</vt:lpstr>
      <vt:lpstr>2013-2014</vt:lpstr>
      <vt:lpstr>' Multi-year summary'!Print_Area</vt:lpstr>
      <vt:lpstr>'2016-2017'!Print_Area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Wiens</dc:creator>
  <cp:lastModifiedBy>Robert Wiens</cp:lastModifiedBy>
  <cp:lastPrinted>2016-05-21T13:04:00Z</cp:lastPrinted>
  <dcterms:created xsi:type="dcterms:W3CDTF">2009-01-21T18:03:41Z</dcterms:created>
  <dcterms:modified xsi:type="dcterms:W3CDTF">2017-01-18T20:16:08Z</dcterms:modified>
</cp:coreProperties>
</file>